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8a1b215b29cede/Documents/"/>
    </mc:Choice>
  </mc:AlternateContent>
  <xr:revisionPtr revIDLastSave="0" documentId="8_{AF1F9949-D341-426E-A770-E864714D689C}" xr6:coauthVersionLast="31" xr6:coauthVersionMax="31" xr10:uidLastSave="{00000000-0000-0000-0000-000000000000}"/>
  <bookViews>
    <workbookView xWindow="0" yWindow="0" windowWidth="19200" windowHeight="6380" firstSheet="6" activeTab="13" xr2:uid="{00000000-000D-0000-FFFF-FFFF00000000}"/>
  </bookViews>
  <sheets>
    <sheet name="Athlete Key" sheetId="1" r:id="rId1"/>
    <sheet name="4x800m" sheetId="2" r:id="rId2"/>
    <sheet name="110h-100h" sheetId="3" r:id="rId3"/>
    <sheet name="100m" sheetId="4" r:id="rId4"/>
    <sheet name="5000m" sheetId="5" r:id="rId5"/>
    <sheet name="200m" sheetId="6" r:id="rId6"/>
    <sheet name="1500m" sheetId="7" r:id="rId7"/>
    <sheet name="400m" sheetId="8" r:id="rId8"/>
    <sheet name="4x100m" sheetId="9" r:id="rId9"/>
    <sheet name="3000m Steeplechase" sheetId="10" r:id="rId10"/>
    <sheet name="800m" sheetId="11" r:id="rId11"/>
    <sheet name="4x400" sheetId="12" r:id="rId12"/>
    <sheet name="Shotput" sheetId="15" r:id="rId13"/>
    <sheet name="Long Jump" sheetId="16" r:id="rId14"/>
  </sheets>
  <definedNames>
    <definedName name="_xlnm._FilterDatabase" localSheetId="6" hidden="1">'1500m'!$A$6:$Z$38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6" l="1"/>
  <c r="P7" i="16"/>
  <c r="D12" i="16"/>
  <c r="D11" i="16"/>
  <c r="D10" i="16"/>
  <c r="D9" i="16"/>
  <c r="D8" i="16"/>
  <c r="D7" i="16"/>
  <c r="P8" i="15"/>
  <c r="P7" i="15"/>
  <c r="D8" i="15"/>
  <c r="D9" i="15"/>
  <c r="D10" i="15"/>
  <c r="D11" i="15"/>
  <c r="D12" i="15"/>
  <c r="D7" i="15"/>
  <c r="T10" i="6"/>
  <c r="T9" i="6"/>
  <c r="T8" i="6"/>
  <c r="T7" i="6"/>
  <c r="P10" i="4"/>
  <c r="T8" i="15"/>
  <c r="N46" i="16"/>
  <c r="D46" i="16"/>
  <c r="N45" i="16"/>
  <c r="D45" i="16"/>
  <c r="N44" i="16"/>
  <c r="D44" i="16"/>
  <c r="N43" i="16"/>
  <c r="D43" i="16"/>
  <c r="N42" i="16"/>
  <c r="D42" i="16"/>
  <c r="N46" i="15"/>
  <c r="D46" i="15"/>
  <c r="N45" i="15"/>
  <c r="D45" i="15"/>
  <c r="N44" i="15"/>
  <c r="D44" i="15"/>
  <c r="N43" i="15"/>
  <c r="D43" i="15"/>
  <c r="N42" i="15"/>
  <c r="D42" i="15"/>
  <c r="N46" i="12"/>
  <c r="N45" i="12"/>
  <c r="N44" i="12"/>
  <c r="N43" i="12"/>
  <c r="N42" i="12"/>
  <c r="D46" i="12"/>
  <c r="D45" i="12"/>
  <c r="D44" i="12"/>
  <c r="D43" i="12"/>
  <c r="D42" i="12"/>
  <c r="N46" i="11"/>
  <c r="N45" i="11"/>
  <c r="N44" i="11"/>
  <c r="N43" i="11"/>
  <c r="N42" i="11"/>
  <c r="D46" i="11"/>
  <c r="D45" i="11"/>
  <c r="D44" i="11"/>
  <c r="D43" i="11"/>
  <c r="D42" i="11"/>
  <c r="N46" i="10"/>
  <c r="N45" i="10"/>
  <c r="N44" i="10"/>
  <c r="N43" i="10"/>
  <c r="N42" i="10"/>
  <c r="D46" i="10"/>
  <c r="D45" i="10"/>
  <c r="D44" i="10"/>
  <c r="D43" i="10"/>
  <c r="D42" i="10"/>
  <c r="N46" i="9"/>
  <c r="N45" i="9"/>
  <c r="N44" i="9"/>
  <c r="N43" i="9"/>
  <c r="N42" i="9"/>
  <c r="D46" i="9"/>
  <c r="D45" i="9"/>
  <c r="D44" i="9"/>
  <c r="D43" i="9"/>
  <c r="D42" i="9"/>
  <c r="N46" i="8"/>
  <c r="N45" i="8"/>
  <c r="N44" i="8"/>
  <c r="N43" i="8"/>
  <c r="N42" i="8"/>
  <c r="D46" i="8"/>
  <c r="D45" i="8"/>
  <c r="D44" i="8"/>
  <c r="D43" i="8"/>
  <c r="D42" i="8"/>
  <c r="N46" i="7"/>
  <c r="N45" i="7"/>
  <c r="N44" i="7"/>
  <c r="N43" i="7"/>
  <c r="N42" i="7"/>
  <c r="D46" i="7"/>
  <c r="D45" i="7"/>
  <c r="D44" i="7"/>
  <c r="D43" i="7"/>
  <c r="D42" i="7"/>
  <c r="N46" i="6"/>
  <c r="N45" i="6"/>
  <c r="N44" i="6"/>
  <c r="N43" i="6"/>
  <c r="N42" i="6"/>
  <c r="D46" i="6"/>
  <c r="D45" i="6"/>
  <c r="D44" i="6"/>
  <c r="D43" i="6"/>
  <c r="D42" i="6"/>
  <c r="N46" i="5"/>
  <c r="N45" i="5"/>
  <c r="N44" i="5"/>
  <c r="N43" i="5"/>
  <c r="N42" i="5"/>
  <c r="D46" i="5"/>
  <c r="D45" i="5"/>
  <c r="D44" i="5"/>
  <c r="D43" i="5"/>
  <c r="D42" i="5"/>
  <c r="N46" i="4"/>
  <c r="N45" i="4"/>
  <c r="N44" i="4"/>
  <c r="N43" i="4"/>
  <c r="N42" i="4"/>
  <c r="D46" i="4"/>
  <c r="D45" i="4"/>
  <c r="D44" i="4"/>
  <c r="D43" i="4"/>
  <c r="D42" i="4"/>
  <c r="N46" i="3"/>
  <c r="D46" i="3"/>
  <c r="N45" i="3"/>
  <c r="D45" i="3"/>
  <c r="N44" i="3"/>
  <c r="D44" i="3"/>
  <c r="N43" i="3"/>
  <c r="D43" i="3"/>
  <c r="N42" i="3"/>
  <c r="D42" i="3"/>
  <c r="N46" i="2"/>
  <c r="O46" i="2"/>
  <c r="N45" i="2"/>
  <c r="O45" i="2"/>
  <c r="N44" i="2"/>
  <c r="O44" i="2"/>
  <c r="N43" i="2"/>
  <c r="O43" i="2"/>
  <c r="N42" i="2"/>
  <c r="O42" i="2"/>
  <c r="D46" i="2"/>
  <c r="E46" i="2"/>
  <c r="D45" i="2"/>
  <c r="E45" i="2"/>
  <c r="D44" i="2"/>
  <c r="E44" i="2"/>
  <c r="D43" i="2"/>
  <c r="E43" i="2"/>
  <c r="D42" i="2"/>
  <c r="E42" i="2"/>
  <c r="P8" i="11"/>
  <c r="P9" i="11"/>
  <c r="P10" i="11"/>
  <c r="P11" i="11"/>
  <c r="P12" i="11"/>
  <c r="P13" i="11"/>
  <c r="P7" i="11"/>
  <c r="D9" i="11"/>
  <c r="D7" i="11"/>
  <c r="D8" i="11"/>
  <c r="D10" i="11"/>
  <c r="D14" i="11"/>
  <c r="D15" i="11"/>
  <c r="D11" i="11"/>
  <c r="D12" i="11"/>
  <c r="D16" i="11"/>
  <c r="D13" i="11"/>
  <c r="P9" i="10"/>
  <c r="P8" i="10"/>
  <c r="P7" i="10"/>
  <c r="D10" i="10"/>
  <c r="D12" i="10"/>
  <c r="D9" i="10"/>
  <c r="D7" i="10"/>
  <c r="D8" i="10"/>
  <c r="D11" i="10"/>
  <c r="P8" i="8"/>
  <c r="P9" i="8"/>
  <c r="P10" i="8"/>
  <c r="P7" i="8"/>
  <c r="D7" i="8"/>
  <c r="D9" i="8"/>
  <c r="D10" i="8"/>
  <c r="D11" i="8"/>
  <c r="D8" i="8"/>
  <c r="P19" i="7"/>
  <c r="P20" i="7"/>
  <c r="P8" i="7"/>
  <c r="P10" i="7"/>
  <c r="P12" i="7"/>
  <c r="P9" i="7"/>
  <c r="P11" i="7"/>
  <c r="P13" i="7"/>
  <c r="P21" i="7"/>
  <c r="P22" i="7"/>
  <c r="P14" i="7"/>
  <c r="P17" i="7"/>
  <c r="P23" i="7"/>
  <c r="P16" i="7"/>
  <c r="P15" i="7"/>
  <c r="P18" i="7"/>
  <c r="P24" i="7"/>
  <c r="P25" i="7"/>
  <c r="P26" i="7"/>
  <c r="P7" i="7"/>
  <c r="D11" i="7"/>
  <c r="D22" i="7"/>
  <c r="D17" i="7"/>
  <c r="D15" i="7"/>
  <c r="D16" i="7"/>
  <c r="D21" i="7"/>
  <c r="D20" i="7"/>
  <c r="D12" i="7"/>
  <c r="D19" i="7"/>
  <c r="D13" i="7"/>
  <c r="D14" i="7"/>
  <c r="D18" i="7"/>
  <c r="D10" i="7"/>
  <c r="D9" i="7"/>
  <c r="D7" i="7"/>
  <c r="D8" i="7"/>
  <c r="P11" i="6"/>
  <c r="P8" i="6"/>
  <c r="P9" i="6"/>
  <c r="P10" i="6"/>
  <c r="P7" i="6"/>
  <c r="D19" i="6"/>
  <c r="D7" i="6"/>
  <c r="D20" i="6"/>
  <c r="D8" i="6"/>
  <c r="D10" i="6"/>
  <c r="D12" i="6"/>
  <c r="D21" i="6"/>
  <c r="D13" i="6"/>
  <c r="D22" i="6"/>
  <c r="D14" i="6"/>
  <c r="D15" i="6"/>
  <c r="D16" i="6"/>
  <c r="D17" i="6"/>
  <c r="D11" i="6"/>
  <c r="D18" i="6"/>
  <c r="P13" i="5"/>
  <c r="P14" i="5"/>
  <c r="P11" i="5"/>
  <c r="P12" i="5"/>
  <c r="P10" i="5"/>
  <c r="P9" i="5"/>
  <c r="P8" i="5"/>
  <c r="P7" i="5"/>
  <c r="D14" i="5"/>
  <c r="D15" i="5"/>
  <c r="D17" i="5"/>
  <c r="D16" i="5"/>
  <c r="D12" i="5"/>
  <c r="D13" i="5"/>
  <c r="D9" i="5"/>
  <c r="D11" i="5"/>
  <c r="D10" i="5"/>
  <c r="D7" i="5"/>
  <c r="D8" i="5"/>
  <c r="P7" i="4"/>
  <c r="P12" i="4"/>
  <c r="P8" i="4"/>
  <c r="P9" i="4"/>
  <c r="P13" i="4"/>
  <c r="P11" i="4"/>
  <c r="P7" i="3"/>
  <c r="D20" i="4"/>
  <c r="D7" i="4"/>
  <c r="D12" i="4"/>
  <c r="D10" i="4"/>
  <c r="D13" i="4"/>
  <c r="D8" i="4"/>
  <c r="D11" i="4"/>
  <c r="D21" i="4"/>
  <c r="D16" i="4"/>
  <c r="D15" i="4"/>
  <c r="D14" i="4"/>
  <c r="D22" i="4"/>
  <c r="D17" i="4"/>
  <c r="D18" i="4"/>
  <c r="D9" i="4"/>
  <c r="D19" i="4"/>
  <c r="D8" i="3"/>
  <c r="D7" i="3"/>
  <c r="D9" i="3"/>
  <c r="E44" i="3"/>
  <c r="E44" i="4"/>
  <c r="E44" i="5"/>
  <c r="E44" i="6"/>
  <c r="E44" i="7"/>
  <c r="E44" i="8"/>
  <c r="E44" i="9"/>
  <c r="E44" i="10"/>
  <c r="E44" i="11"/>
  <c r="E44" i="12"/>
  <c r="E44" i="15"/>
  <c r="O42" i="3"/>
  <c r="O44" i="3"/>
  <c r="O46" i="3"/>
  <c r="O46" i="4"/>
  <c r="O46" i="5"/>
  <c r="O46" i="6"/>
  <c r="O46" i="7"/>
  <c r="O46" i="8"/>
  <c r="O46" i="9"/>
  <c r="O46" i="10"/>
  <c r="O46" i="11"/>
  <c r="O46" i="12"/>
  <c r="O46" i="15"/>
  <c r="O46" i="16"/>
  <c r="E42" i="3"/>
  <c r="E42" i="4"/>
  <c r="E42" i="5"/>
  <c r="E42" i="6"/>
  <c r="E42" i="7"/>
  <c r="E42" i="8"/>
  <c r="E42" i="9"/>
  <c r="E42" i="10"/>
  <c r="E42" i="11"/>
  <c r="E42" i="12"/>
  <c r="E42" i="15"/>
  <c r="E42" i="16"/>
  <c r="E43" i="3"/>
  <c r="E43" i="4"/>
  <c r="E45" i="3"/>
  <c r="E45" i="4"/>
  <c r="E46" i="3"/>
  <c r="E46" i="4"/>
  <c r="E46" i="5"/>
  <c r="E46" i="6"/>
  <c r="E46" i="7"/>
  <c r="E46" i="8"/>
  <c r="E46" i="9"/>
  <c r="E46" i="10"/>
  <c r="E46" i="11"/>
  <c r="E46" i="12"/>
  <c r="E46" i="15"/>
  <c r="O43" i="3"/>
  <c r="O43" i="4"/>
  <c r="O43" i="5"/>
  <c r="O43" i="6"/>
  <c r="O43" i="7"/>
  <c r="O43" i="8"/>
  <c r="O43" i="9"/>
  <c r="O43" i="10"/>
  <c r="O43" i="11"/>
  <c r="O43" i="12"/>
  <c r="O43" i="15"/>
  <c r="O43" i="16"/>
  <c r="O45" i="3"/>
  <c r="E43" i="5"/>
  <c r="E43" i="6"/>
  <c r="E43" i="7"/>
  <c r="E43" i="8"/>
  <c r="E43" i="9"/>
  <c r="E43" i="10"/>
  <c r="E43" i="11"/>
  <c r="E43" i="12"/>
  <c r="E43" i="15"/>
  <c r="E45" i="5"/>
  <c r="E45" i="6"/>
  <c r="E45" i="7"/>
  <c r="E45" i="8"/>
  <c r="E45" i="9"/>
  <c r="E45" i="10"/>
  <c r="E45" i="11"/>
  <c r="E45" i="12"/>
  <c r="E45" i="15"/>
  <c r="O45" i="4"/>
  <c r="O45" i="5"/>
  <c r="O45" i="6"/>
  <c r="O45" i="7"/>
  <c r="O45" i="8"/>
  <c r="O45" i="9"/>
  <c r="O45" i="10"/>
  <c r="O45" i="11"/>
  <c r="O45" i="12"/>
  <c r="O45" i="15"/>
  <c r="O45" i="16"/>
  <c r="O42" i="4"/>
  <c r="O42" i="5"/>
  <c r="O42" i="6"/>
  <c r="O42" i="7"/>
  <c r="O42" i="8"/>
  <c r="O42" i="9"/>
  <c r="O42" i="10"/>
  <c r="O42" i="11"/>
  <c r="O42" i="12"/>
  <c r="O42" i="15"/>
  <c r="O42" i="16"/>
  <c r="O44" i="4"/>
  <c r="O44" i="5"/>
  <c r="O44" i="6"/>
  <c r="O44" i="7"/>
  <c r="O44" i="8"/>
  <c r="O44" i="9"/>
  <c r="O44" i="10"/>
  <c r="O44" i="11"/>
  <c r="O44" i="12"/>
  <c r="O44" i="15"/>
  <c r="O44" i="16"/>
  <c r="E44" i="16"/>
  <c r="E46" i="16"/>
  <c r="E45" i="16"/>
  <c r="E43" i="16"/>
</calcChain>
</file>

<file path=xl/sharedStrings.xml><?xml version="1.0" encoding="utf-8"?>
<sst xmlns="http://schemas.openxmlformats.org/spreadsheetml/2006/main" count="1027" uniqueCount="156">
  <si>
    <t>110m Hurdles</t>
  </si>
  <si>
    <t>4x800</t>
  </si>
  <si>
    <t>Name</t>
  </si>
  <si>
    <t>School</t>
  </si>
  <si>
    <t>Bib</t>
  </si>
  <si>
    <t>Andrew Bowling</t>
  </si>
  <si>
    <t>UMBC</t>
  </si>
  <si>
    <t>Brandon Folio</t>
  </si>
  <si>
    <t>Men</t>
  </si>
  <si>
    <t>Thomas Ryba</t>
  </si>
  <si>
    <t>Alex Hulburt</t>
  </si>
  <si>
    <t>Keith Ferguson</t>
  </si>
  <si>
    <t>Tomas Aker</t>
  </si>
  <si>
    <t>Trenton Foster</t>
  </si>
  <si>
    <t>Jason Winkler</t>
  </si>
  <si>
    <t>Cole Bowden</t>
  </si>
  <si>
    <t>Jim Lahey</t>
  </si>
  <si>
    <t>Tom Kersting</t>
  </si>
  <si>
    <t>Ben Jones</t>
  </si>
  <si>
    <t>Isabella Facchine</t>
  </si>
  <si>
    <t>Katelyn Gregory</t>
  </si>
  <si>
    <t>Sarah Lively</t>
  </si>
  <si>
    <t>Julia Ciattei</t>
  </si>
  <si>
    <t>Nicole Dawson</t>
  </si>
  <si>
    <t>Anna Staats</t>
  </si>
  <si>
    <t>Noah Chong</t>
  </si>
  <si>
    <t>UMD</t>
  </si>
  <si>
    <t>Women</t>
  </si>
  <si>
    <t>Chris Mitchell</t>
  </si>
  <si>
    <t>Jacob Grant</t>
  </si>
  <si>
    <t>Jack Wavering</t>
  </si>
  <si>
    <t>Ryan Kapoor</t>
  </si>
  <si>
    <t>Jonathan Shinholt</t>
  </si>
  <si>
    <t>Cameron Nasseri</t>
  </si>
  <si>
    <t>Mitchell Welter</t>
  </si>
  <si>
    <t>Matthew Marcel</t>
  </si>
  <si>
    <t>Andrew Lent</t>
  </si>
  <si>
    <t>Rylan Flint</t>
  </si>
  <si>
    <t>Eric Schneider</t>
  </si>
  <si>
    <t>Jacinth Chijindu</t>
  </si>
  <si>
    <t>Daniel Jordan</t>
  </si>
  <si>
    <t>Niko Fedkin</t>
  </si>
  <si>
    <t>Daniel Briggs</t>
  </si>
  <si>
    <t>Pramodh Manian</t>
  </si>
  <si>
    <t>Justin Turner</t>
  </si>
  <si>
    <t>Ethan Burbridge</t>
  </si>
  <si>
    <t>Jefferson Mercado Ruiz</t>
  </si>
  <si>
    <t>O'Reginald Carnegie</t>
  </si>
  <si>
    <t>Lud Blair</t>
  </si>
  <si>
    <t>Sarah Shapiro</t>
  </si>
  <si>
    <t>Rachel Norton</t>
  </si>
  <si>
    <t>Haley Kappey</t>
  </si>
  <si>
    <t>Ellen Tuttle</t>
  </si>
  <si>
    <t>Paige Munshell</t>
  </si>
  <si>
    <t>Katrina Hrabinski</t>
  </si>
  <si>
    <t>Luanne Zimmermann</t>
  </si>
  <si>
    <t>Shannon MacMaster</t>
  </si>
  <si>
    <t>Matt Ward</t>
  </si>
  <si>
    <t>UDel</t>
  </si>
  <si>
    <t>Evan Driscoll</t>
  </si>
  <si>
    <t>Brandon Farzad</t>
  </si>
  <si>
    <t>Brandon Lichtenstein</t>
  </si>
  <si>
    <t>Jayke Marsh</t>
  </si>
  <si>
    <t>Christopher Kitson</t>
  </si>
  <si>
    <t>Sean Goodwin</t>
  </si>
  <si>
    <t>Nicholas Benton</t>
  </si>
  <si>
    <t>Ryan Lewis</t>
  </si>
  <si>
    <t>Alex MacIntyre</t>
  </si>
  <si>
    <t>Brandon Quanci</t>
  </si>
  <si>
    <t>Krista Charamella</t>
  </si>
  <si>
    <t>Emily Magoon</t>
  </si>
  <si>
    <t>Emily Hansell</t>
  </si>
  <si>
    <t>Caroline O'Gorman</t>
  </si>
  <si>
    <t>Madi Pepe</t>
  </si>
  <si>
    <t>Team</t>
  </si>
  <si>
    <t>Emma Lesnevich</t>
  </si>
  <si>
    <t>Brittany Georges</t>
  </si>
  <si>
    <t>Halle Martosella</t>
  </si>
  <si>
    <t>Elise LaFramboise</t>
  </si>
  <si>
    <t>Bib #</t>
  </si>
  <si>
    <t>Lane #</t>
  </si>
  <si>
    <t>Seed time</t>
  </si>
  <si>
    <t>Jenna Jackson</t>
  </si>
  <si>
    <t>Abigail Kaye</t>
  </si>
  <si>
    <t>Madison Shuler</t>
  </si>
  <si>
    <t>Mara Crispin</t>
  </si>
  <si>
    <t>Heat</t>
  </si>
  <si>
    <t>Final time</t>
  </si>
  <si>
    <t>Place</t>
  </si>
  <si>
    <t>Jessica Bishop</t>
  </si>
  <si>
    <t>Emma Bateman</t>
  </si>
  <si>
    <t>Emma Crouch</t>
  </si>
  <si>
    <t>Pat Fogarty</t>
  </si>
  <si>
    <t>Loyola</t>
  </si>
  <si>
    <t>Mike Wiseman</t>
  </si>
  <si>
    <t>Thomas Cropper</t>
  </si>
  <si>
    <t>John Schuerger</t>
  </si>
  <si>
    <t>April Pierson</t>
  </si>
  <si>
    <t>Hannah Grinblatas</t>
  </si>
  <si>
    <t>Bailey Jaronski</t>
  </si>
  <si>
    <t>Grace Homany</t>
  </si>
  <si>
    <t>Lindsey Hinczynski</t>
  </si>
  <si>
    <t>Jackson Puente</t>
  </si>
  <si>
    <t>Towson</t>
  </si>
  <si>
    <t>Patrick Larabois</t>
  </si>
  <si>
    <t>Points</t>
  </si>
  <si>
    <t>Kyle Chandler</t>
  </si>
  <si>
    <t>Laz Cardwell</t>
  </si>
  <si>
    <t>Sean Keogh</t>
  </si>
  <si>
    <t>Lyle Wilson</t>
  </si>
  <si>
    <t>Brad Ensor</t>
  </si>
  <si>
    <t>Nicole Libbey</t>
  </si>
  <si>
    <t>Nicole Pagliuca</t>
  </si>
  <si>
    <t>Eric Baranoski</t>
  </si>
  <si>
    <t>Harford</t>
  </si>
  <si>
    <t>UMBC A</t>
  </si>
  <si>
    <t>Loyola A</t>
  </si>
  <si>
    <t>100m</t>
  </si>
  <si>
    <t>Event Points</t>
  </si>
  <si>
    <t>Meet Points</t>
  </si>
  <si>
    <t>NT</t>
  </si>
  <si>
    <t>5000m</t>
  </si>
  <si>
    <t>Dawit Tegegn</t>
  </si>
  <si>
    <t>200m</t>
  </si>
  <si>
    <t>1500m</t>
  </si>
  <si>
    <t>400m</t>
  </si>
  <si>
    <t xml:space="preserve">UMBC </t>
  </si>
  <si>
    <t>4x100</t>
  </si>
  <si>
    <t>UMD A</t>
  </si>
  <si>
    <t>UDel A</t>
  </si>
  <si>
    <t>3000m Steeplechase</t>
  </si>
  <si>
    <t>800m</t>
  </si>
  <si>
    <t>4x400</t>
  </si>
  <si>
    <t>8,1</t>
  </si>
  <si>
    <t>X</t>
  </si>
  <si>
    <t>Attempt #1</t>
  </si>
  <si>
    <t>Attempt #2</t>
  </si>
  <si>
    <t>Attempt #3</t>
  </si>
  <si>
    <t>Best Attempt</t>
  </si>
  <si>
    <t>Shotput</t>
  </si>
  <si>
    <t>Long Jump</t>
  </si>
  <si>
    <t>Delaware</t>
  </si>
  <si>
    <t>Delaware A</t>
  </si>
  <si>
    <t>SCRATCH</t>
  </si>
  <si>
    <t>Udel A</t>
  </si>
  <si>
    <t>Alex Huldbrut</t>
  </si>
  <si>
    <t>16' 10.5"</t>
  </si>
  <si>
    <t>15' 10"</t>
  </si>
  <si>
    <t>19' 5"</t>
  </si>
  <si>
    <t>18' 7"</t>
  </si>
  <si>
    <t>17' 0"</t>
  </si>
  <si>
    <t>15' 0"</t>
  </si>
  <si>
    <t>19' 10.5"</t>
  </si>
  <si>
    <t>13' 10.5"</t>
  </si>
  <si>
    <t>14' 5"</t>
  </si>
  <si>
    <t>14' 2.25"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</si>
</sst>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rgb="FF000000"/>
      <name val="Calibri"/>
    </font>
    <font>
      <b/>
      <sz val="18"/>
      <color rgb="FF000000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rgb="FFC5E0B3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3" fillId="0" borderId="0" xfId="0" applyFont="1" applyAlignment="1"/>
    <xf numFmtId="0" fontId="0" fillId="0" borderId="1" xfId="0" applyFont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2" xfId="0" applyFont="1" applyFill="1" applyBorder="1"/>
    <xf numFmtId="0" fontId="3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0" fillId="3" borderId="24" xfId="0" applyFont="1" applyFill="1" applyBorder="1"/>
    <xf numFmtId="0" fontId="0" fillId="0" borderId="25" xfId="0" applyFont="1" applyBorder="1" applyAlignment="1"/>
    <xf numFmtId="0" fontId="3" fillId="0" borderId="27" xfId="0" applyFont="1" applyBorder="1"/>
    <xf numFmtId="0" fontId="0" fillId="0" borderId="26" xfId="0" applyFont="1" applyBorder="1"/>
    <xf numFmtId="0" fontId="3" fillId="0" borderId="28" xfId="0" applyFont="1" applyBorder="1"/>
    <xf numFmtId="0" fontId="3" fillId="0" borderId="26" xfId="0" applyFont="1" applyBorder="1"/>
    <xf numFmtId="0" fontId="0" fillId="0" borderId="29" xfId="0" applyFont="1" applyBorder="1" applyAlignment="1"/>
    <xf numFmtId="0" fontId="0" fillId="0" borderId="29" xfId="0" applyFont="1" applyBorder="1"/>
    <xf numFmtId="20" fontId="0" fillId="0" borderId="30" xfId="0" applyNumberFormat="1" applyFont="1" applyBorder="1" applyAlignment="1"/>
    <xf numFmtId="0" fontId="0" fillId="0" borderId="30" xfId="0" applyFont="1" applyBorder="1" applyAlignment="1"/>
    <xf numFmtId="0" fontId="0" fillId="4" borderId="32" xfId="0" applyFont="1" applyFill="1" applyBorder="1" applyAlignment="1"/>
    <xf numFmtId="20" fontId="0" fillId="0" borderId="30" xfId="0" applyNumberFormat="1" applyFont="1" applyBorder="1"/>
    <xf numFmtId="0" fontId="3" fillId="0" borderId="33" xfId="0" applyFont="1" applyBorder="1" applyAlignment="1"/>
    <xf numFmtId="1" fontId="0" fillId="0" borderId="34" xfId="0" applyNumberFormat="1" applyFont="1" applyBorder="1" applyAlignment="1"/>
    <xf numFmtId="0" fontId="0" fillId="0" borderId="30" xfId="0" applyFont="1" applyBorder="1"/>
    <xf numFmtId="0" fontId="0" fillId="0" borderId="35" xfId="0" applyFont="1" applyBorder="1" applyAlignment="1"/>
    <xf numFmtId="1" fontId="0" fillId="0" borderId="34" xfId="0" applyNumberFormat="1" applyFont="1" applyBorder="1"/>
    <xf numFmtId="0" fontId="0" fillId="0" borderId="35" xfId="0" applyFont="1" applyBorder="1"/>
    <xf numFmtId="0" fontId="0" fillId="0" borderId="5" xfId="0" applyFont="1" applyBorder="1"/>
    <xf numFmtId="0" fontId="0" fillId="0" borderId="36" xfId="0" applyFont="1" applyBorder="1"/>
    <xf numFmtId="0" fontId="0" fillId="0" borderId="33" xfId="0" applyFont="1" applyBorder="1"/>
    <xf numFmtId="20" fontId="0" fillId="0" borderId="33" xfId="0" applyNumberFormat="1" applyFont="1" applyBorder="1"/>
    <xf numFmtId="1" fontId="0" fillId="0" borderId="2" xfId="0" applyNumberFormat="1" applyFont="1" applyBorder="1" applyAlignment="1"/>
    <xf numFmtId="0" fontId="0" fillId="0" borderId="37" xfId="0" applyFont="1" applyBorder="1" applyAlignment="1"/>
    <xf numFmtId="0" fontId="0" fillId="0" borderId="36" xfId="0" applyFont="1" applyBorder="1" applyAlignment="1"/>
    <xf numFmtId="1" fontId="0" fillId="0" borderId="2" xfId="0" applyNumberFormat="1" applyFont="1" applyBorder="1"/>
    <xf numFmtId="0" fontId="0" fillId="0" borderId="5" xfId="0" applyFont="1" applyBorder="1" applyAlignment="1"/>
    <xf numFmtId="0" fontId="0" fillId="0" borderId="37" xfId="0" applyFont="1" applyBorder="1"/>
    <xf numFmtId="20" fontId="0" fillId="0" borderId="33" xfId="0" applyNumberFormat="1" applyFont="1" applyBorder="1" applyAlignment="1"/>
    <xf numFmtId="0" fontId="0" fillId="0" borderId="33" xfId="0" applyFont="1" applyBorder="1" applyAlignment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1" fontId="0" fillId="0" borderId="41" xfId="0" applyNumberFormat="1" applyFont="1" applyBorder="1"/>
    <xf numFmtId="0" fontId="0" fillId="0" borderId="42" xfId="0" applyFont="1" applyBorder="1"/>
    <xf numFmtId="0" fontId="0" fillId="5" borderId="21" xfId="0" applyFont="1" applyFill="1" applyBorder="1"/>
    <xf numFmtId="0" fontId="0" fillId="5" borderId="23" xfId="0" applyFont="1" applyFill="1" applyBorder="1"/>
    <xf numFmtId="0" fontId="0" fillId="5" borderId="44" xfId="0" applyFont="1" applyFill="1" applyBorder="1"/>
    <xf numFmtId="0" fontId="0" fillId="0" borderId="31" xfId="0" applyFont="1" applyBorder="1"/>
    <xf numFmtId="0" fontId="0" fillId="0" borderId="0" xfId="0" applyFont="1"/>
    <xf numFmtId="0" fontId="0" fillId="5" borderId="32" xfId="0" applyFont="1" applyFill="1" applyBorder="1"/>
    <xf numFmtId="0" fontId="0" fillId="5" borderId="45" xfId="0" applyFont="1" applyFill="1" applyBorder="1"/>
    <xf numFmtId="0" fontId="0" fillId="5" borderId="46" xfId="0" applyFont="1" applyFill="1" applyBorder="1"/>
    <xf numFmtId="0" fontId="0" fillId="6" borderId="43" xfId="0" applyFont="1" applyFill="1" applyBorder="1"/>
    <xf numFmtId="0" fontId="0" fillId="5" borderId="48" xfId="0" applyFont="1" applyFill="1" applyBorder="1"/>
    <xf numFmtId="0" fontId="0" fillId="5" borderId="49" xfId="0" applyFont="1" applyFill="1" applyBorder="1"/>
    <xf numFmtId="0" fontId="0" fillId="5" borderId="50" xfId="0" applyFont="1" applyFill="1" applyBorder="1"/>
    <xf numFmtId="0" fontId="0" fillId="5" borderId="51" xfId="0" applyFont="1" applyFill="1" applyBorder="1"/>
    <xf numFmtId="0" fontId="0" fillId="5" borderId="18" xfId="0" applyFont="1" applyFill="1" applyBorder="1"/>
    <xf numFmtId="0" fontId="0" fillId="5" borderId="24" xfId="0" applyFont="1" applyFill="1" applyBorder="1"/>
    <xf numFmtId="0" fontId="0" fillId="0" borderId="47" xfId="0" applyFont="1" applyBorder="1"/>
    <xf numFmtId="0" fontId="0" fillId="0" borderId="47" xfId="0" applyFont="1" applyBorder="1" applyAlignment="1"/>
    <xf numFmtId="1" fontId="0" fillId="0" borderId="47" xfId="0" applyNumberFormat="1" applyFont="1" applyBorder="1" applyAlignment="1"/>
    <xf numFmtId="1" fontId="0" fillId="0" borderId="47" xfId="0" applyNumberFormat="1" applyFont="1" applyBorder="1"/>
    <xf numFmtId="0" fontId="3" fillId="0" borderId="47" xfId="0" applyFont="1" applyBorder="1" applyAlignment="1"/>
    <xf numFmtId="20" fontId="0" fillId="0" borderId="47" xfId="0" applyNumberFormat="1" applyFont="1" applyBorder="1"/>
    <xf numFmtId="0" fontId="0" fillId="4" borderId="47" xfId="0" applyFont="1" applyFill="1" applyBorder="1" applyAlignment="1">
      <alignment horizontal="left"/>
    </xf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53" xfId="0" applyFont="1" applyBorder="1"/>
    <xf numFmtId="1" fontId="0" fillId="0" borderId="53" xfId="0" applyNumberFormat="1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56" xfId="0" applyFont="1" applyBorder="1"/>
    <xf numFmtId="0" fontId="3" fillId="0" borderId="55" xfId="0" applyFont="1" applyBorder="1" applyAlignment="1"/>
    <xf numFmtId="0" fontId="0" fillId="0" borderId="55" xfId="0" applyFont="1" applyBorder="1"/>
    <xf numFmtId="0" fontId="0" fillId="0" borderId="57" xfId="0" applyFont="1" applyBorder="1"/>
    <xf numFmtId="0" fontId="0" fillId="0" borderId="58" xfId="0" applyFont="1" applyBorder="1"/>
    <xf numFmtId="1" fontId="0" fillId="0" borderId="58" xfId="0" applyNumberFormat="1" applyFont="1" applyBorder="1"/>
    <xf numFmtId="0" fontId="0" fillId="0" borderId="59" xfId="0" applyFont="1" applyBorder="1"/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64" xfId="0" applyFont="1" applyBorder="1"/>
    <xf numFmtId="0" fontId="0" fillId="0" borderId="65" xfId="0" applyFont="1" applyBorder="1"/>
    <xf numFmtId="0" fontId="0" fillId="0" borderId="52" xfId="0" applyFont="1" applyBorder="1"/>
    <xf numFmtId="0" fontId="0" fillId="0" borderId="54" xfId="0" applyFont="1" applyBorder="1"/>
    <xf numFmtId="0" fontId="3" fillId="0" borderId="52" xfId="0" applyFont="1" applyBorder="1" applyAlignment="1"/>
    <xf numFmtId="20" fontId="0" fillId="0" borderId="53" xfId="0" applyNumberFormat="1" applyFont="1" applyBorder="1"/>
    <xf numFmtId="1" fontId="0" fillId="0" borderId="53" xfId="0" applyNumberFormat="1" applyFont="1" applyBorder="1"/>
    <xf numFmtId="0" fontId="0" fillId="4" borderId="52" xfId="0" applyFont="1" applyFill="1" applyBorder="1" applyAlignment="1"/>
    <xf numFmtId="0" fontId="3" fillId="0" borderId="53" xfId="0" applyFont="1" applyBorder="1" applyAlignment="1"/>
    <xf numFmtId="0" fontId="0" fillId="4" borderId="55" xfId="0" applyFont="1" applyFill="1" applyBorder="1" applyAlignment="1"/>
    <xf numFmtId="46" fontId="0" fillId="0" borderId="47" xfId="0" applyNumberFormat="1" applyFont="1" applyBorder="1" applyAlignment="1"/>
    <xf numFmtId="46" fontId="0" fillId="0" borderId="47" xfId="0" applyNumberFormat="1" applyFont="1" applyBorder="1"/>
    <xf numFmtId="46" fontId="0" fillId="0" borderId="53" xfId="0" applyNumberFormat="1" applyFont="1" applyBorder="1" applyAlignment="1"/>
    <xf numFmtId="46" fontId="0" fillId="0" borderId="58" xfId="0" applyNumberFormat="1" applyFont="1" applyBorder="1"/>
    <xf numFmtId="20" fontId="0" fillId="0" borderId="47" xfId="0" applyNumberFormat="1" applyFont="1" applyBorder="1" applyAlignment="1"/>
    <xf numFmtId="21" fontId="4" fillId="0" borderId="47" xfId="0" applyNumberFormat="1" applyFont="1" applyBorder="1" applyAlignment="1"/>
    <xf numFmtId="21" fontId="3" fillId="0" borderId="47" xfId="0" applyNumberFormat="1" applyFont="1" applyBorder="1" applyAlignment="1"/>
    <xf numFmtId="21" fontId="0" fillId="0" borderId="47" xfId="0" applyNumberFormat="1" applyFont="1" applyBorder="1" applyAlignment="1"/>
    <xf numFmtId="20" fontId="0" fillId="0" borderId="53" xfId="0" applyNumberFormat="1" applyFont="1" applyBorder="1" applyAlignment="1"/>
    <xf numFmtId="0" fontId="3" fillId="0" borderId="54" xfId="0" applyFont="1" applyBorder="1" applyAlignment="1"/>
    <xf numFmtId="0" fontId="3" fillId="0" borderId="56" xfId="0" applyFont="1" applyBorder="1" applyAlignment="1"/>
    <xf numFmtId="0" fontId="3" fillId="0" borderId="57" xfId="0" applyFont="1" applyBorder="1" applyAlignment="1"/>
    <xf numFmtId="0" fontId="3" fillId="0" borderId="58" xfId="0" applyFont="1" applyBorder="1" applyAlignment="1"/>
    <xf numFmtId="0" fontId="2" fillId="0" borderId="66" xfId="0" applyFont="1" applyBorder="1" applyAlignment="1"/>
    <xf numFmtId="0" fontId="2" fillId="0" borderId="67" xfId="0" applyFont="1" applyBorder="1" applyAlignment="1"/>
    <xf numFmtId="0" fontId="2" fillId="0" borderId="68" xfId="0" applyFont="1" applyBorder="1" applyAlignment="1"/>
    <xf numFmtId="0" fontId="0" fillId="0" borderId="29" xfId="0" applyFont="1" applyFill="1" applyBorder="1"/>
    <xf numFmtId="20" fontId="0" fillId="0" borderId="30" xfId="0" applyNumberFormat="1" applyFont="1" applyFill="1" applyBorder="1" applyAlignment="1"/>
    <xf numFmtId="0" fontId="0" fillId="0" borderId="30" xfId="0" applyFont="1" applyFill="1" applyBorder="1"/>
    <xf numFmtId="2" fontId="0" fillId="0" borderId="30" xfId="0" applyNumberFormat="1" applyFont="1" applyBorder="1"/>
    <xf numFmtId="0" fontId="0" fillId="0" borderId="5" xfId="0" applyFont="1" applyFill="1" applyBorder="1"/>
    <xf numFmtId="20" fontId="0" fillId="0" borderId="33" xfId="0" applyNumberFormat="1" applyFont="1" applyFill="1" applyBorder="1" applyAlignment="1"/>
    <xf numFmtId="0" fontId="0" fillId="0" borderId="33" xfId="0" applyFont="1" applyFill="1" applyBorder="1"/>
    <xf numFmtId="0" fontId="0" fillId="0" borderId="33" xfId="0" applyFont="1" applyFill="1" applyBorder="1" applyAlignment="1"/>
    <xf numFmtId="2" fontId="0" fillId="0" borderId="33" xfId="0" applyNumberFormat="1" applyFont="1" applyBorder="1"/>
    <xf numFmtId="0" fontId="0" fillId="0" borderId="25" xfId="0" applyFont="1" applyBorder="1"/>
    <xf numFmtId="43" fontId="0" fillId="0" borderId="30" xfId="1" applyFont="1" applyBorder="1"/>
    <xf numFmtId="43" fontId="0" fillId="0" borderId="53" xfId="1" applyFont="1" applyBorder="1"/>
    <xf numFmtId="43" fontId="0" fillId="0" borderId="47" xfId="1" applyFont="1" applyBorder="1"/>
    <xf numFmtId="20" fontId="0" fillId="0" borderId="30" xfId="0" applyNumberFormat="1" applyFont="1" applyFill="1" applyBorder="1"/>
    <xf numFmtId="20" fontId="0" fillId="0" borderId="47" xfId="1" applyNumberFormat="1" applyFont="1" applyBorder="1"/>
    <xf numFmtId="20" fontId="0" fillId="0" borderId="53" xfId="1" applyNumberFormat="1" applyFont="1" applyBorder="1"/>
    <xf numFmtId="43" fontId="0" fillId="0" borderId="33" xfId="1" applyFont="1" applyBorder="1"/>
    <xf numFmtId="2" fontId="0" fillId="0" borderId="47" xfId="1" applyNumberFormat="1" applyFont="1" applyBorder="1"/>
    <xf numFmtId="47" fontId="0" fillId="0" borderId="3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0" fillId="3" borderId="16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D146"/>
  <sheetViews>
    <sheetView topLeftCell="A56" workbookViewId="0">
      <selection activeCell="E73" sqref="E73"/>
    </sheetView>
  </sheetViews>
  <sheetFormatPr defaultColWidth="14.453125" defaultRowHeight="15" customHeight="1"/>
  <cols>
    <col min="2" max="2" width="20.453125" customWidth="1"/>
  </cols>
  <sheetData>
    <row r="1" spans="2:4" ht="15" customHeight="1" thickBot="1"/>
    <row r="2" spans="2:4" thickBot="1">
      <c r="B2" s="108" t="s">
        <v>2</v>
      </c>
      <c r="C2" s="109" t="s">
        <v>3</v>
      </c>
      <c r="D2" s="110" t="s">
        <v>4</v>
      </c>
    </row>
    <row r="3" spans="2:4" ht="14.5">
      <c r="B3" s="89" t="s">
        <v>5</v>
      </c>
      <c r="C3" s="93" t="s">
        <v>6</v>
      </c>
      <c r="D3" s="104">
        <v>1</v>
      </c>
    </row>
    <row r="4" spans="2:4" ht="14.5">
      <c r="B4" s="75" t="s">
        <v>7</v>
      </c>
      <c r="C4" s="64" t="s">
        <v>6</v>
      </c>
      <c r="D4" s="105">
        <v>2</v>
      </c>
    </row>
    <row r="5" spans="2:4" ht="14.5">
      <c r="B5" s="75" t="s">
        <v>9</v>
      </c>
      <c r="C5" s="64" t="s">
        <v>6</v>
      </c>
      <c r="D5" s="105">
        <v>3</v>
      </c>
    </row>
    <row r="6" spans="2:4" ht="14.5">
      <c r="B6" s="75" t="s">
        <v>10</v>
      </c>
      <c r="C6" s="64" t="s">
        <v>6</v>
      </c>
      <c r="D6" s="105">
        <v>4</v>
      </c>
    </row>
    <row r="7" spans="2:4" ht="14.5">
      <c r="B7" s="75" t="s">
        <v>11</v>
      </c>
      <c r="C7" s="64" t="s">
        <v>6</v>
      </c>
      <c r="D7" s="105">
        <v>5</v>
      </c>
    </row>
    <row r="8" spans="2:4" ht="14.5">
      <c r="B8" s="75" t="s">
        <v>12</v>
      </c>
      <c r="C8" s="64" t="s">
        <v>6</v>
      </c>
      <c r="D8" s="105">
        <v>6</v>
      </c>
    </row>
    <row r="9" spans="2:4" ht="14.5">
      <c r="B9" s="75" t="s">
        <v>13</v>
      </c>
      <c r="C9" s="64" t="s">
        <v>6</v>
      </c>
      <c r="D9" s="105">
        <v>7</v>
      </c>
    </row>
    <row r="10" spans="2:4" ht="14.5">
      <c r="B10" s="75" t="s">
        <v>14</v>
      </c>
      <c r="C10" s="64" t="s">
        <v>6</v>
      </c>
      <c r="D10" s="105">
        <v>8</v>
      </c>
    </row>
    <row r="11" spans="2:4" ht="14.5">
      <c r="B11" s="75" t="s">
        <v>15</v>
      </c>
      <c r="C11" s="64" t="s">
        <v>6</v>
      </c>
      <c r="D11" s="105">
        <v>9</v>
      </c>
    </row>
    <row r="12" spans="2:4" ht="14.5">
      <c r="B12" s="75" t="s">
        <v>16</v>
      </c>
      <c r="C12" s="64" t="s">
        <v>6</v>
      </c>
      <c r="D12" s="105">
        <v>10</v>
      </c>
    </row>
    <row r="13" spans="2:4" ht="14.5">
      <c r="B13" s="75" t="s">
        <v>17</v>
      </c>
      <c r="C13" s="64" t="s">
        <v>6</v>
      </c>
      <c r="D13" s="105">
        <v>11</v>
      </c>
    </row>
    <row r="14" spans="2:4" ht="14.5">
      <c r="B14" s="75" t="s">
        <v>18</v>
      </c>
      <c r="C14" s="64" t="s">
        <v>6</v>
      </c>
      <c r="D14" s="105">
        <v>12</v>
      </c>
    </row>
    <row r="15" spans="2:4" ht="14.5">
      <c r="B15" s="75" t="s">
        <v>122</v>
      </c>
      <c r="C15" s="64" t="s">
        <v>6</v>
      </c>
      <c r="D15" s="105">
        <v>13</v>
      </c>
    </row>
    <row r="16" spans="2:4" ht="14.5">
      <c r="B16" s="75" t="s">
        <v>19</v>
      </c>
      <c r="C16" s="64" t="s">
        <v>6</v>
      </c>
      <c r="D16" s="105">
        <v>14</v>
      </c>
    </row>
    <row r="17" spans="2:4" ht="14.5">
      <c r="B17" s="75" t="s">
        <v>20</v>
      </c>
      <c r="C17" s="64" t="s">
        <v>6</v>
      </c>
      <c r="D17" s="105">
        <v>15</v>
      </c>
    </row>
    <row r="18" spans="2:4" ht="14.5">
      <c r="B18" s="75" t="s">
        <v>21</v>
      </c>
      <c r="C18" s="64" t="s">
        <v>6</v>
      </c>
      <c r="D18" s="105">
        <v>16</v>
      </c>
    </row>
    <row r="19" spans="2:4" ht="14.5">
      <c r="B19" s="75" t="s">
        <v>22</v>
      </c>
      <c r="C19" s="64" t="s">
        <v>6</v>
      </c>
      <c r="D19" s="105">
        <v>17</v>
      </c>
    </row>
    <row r="20" spans="2:4" ht="14.5">
      <c r="B20" s="75" t="s">
        <v>23</v>
      </c>
      <c r="C20" s="64" t="s">
        <v>6</v>
      </c>
      <c r="D20" s="105">
        <v>18</v>
      </c>
    </row>
    <row r="21" spans="2:4" ht="14.5">
      <c r="B21" s="75" t="s">
        <v>24</v>
      </c>
      <c r="C21" s="64" t="s">
        <v>6</v>
      </c>
      <c r="D21" s="105">
        <v>19</v>
      </c>
    </row>
    <row r="22" spans="2:4" ht="14.5">
      <c r="B22" s="75" t="s">
        <v>25</v>
      </c>
      <c r="C22" s="64" t="s">
        <v>26</v>
      </c>
      <c r="D22" s="105">
        <v>20</v>
      </c>
    </row>
    <row r="23" spans="2:4" ht="14.5">
      <c r="B23" s="75" t="s">
        <v>28</v>
      </c>
      <c r="C23" s="64" t="s">
        <v>26</v>
      </c>
      <c r="D23" s="105">
        <v>21</v>
      </c>
    </row>
    <row r="24" spans="2:4" ht="14.5">
      <c r="B24" s="75" t="s">
        <v>29</v>
      </c>
      <c r="C24" s="64" t="s">
        <v>26</v>
      </c>
      <c r="D24" s="105">
        <v>22</v>
      </c>
    </row>
    <row r="25" spans="2:4" ht="14.5">
      <c r="B25" s="75" t="s">
        <v>30</v>
      </c>
      <c r="C25" s="64" t="s">
        <v>26</v>
      </c>
      <c r="D25" s="105">
        <v>23</v>
      </c>
    </row>
    <row r="26" spans="2:4" ht="14.5">
      <c r="B26" s="75" t="s">
        <v>31</v>
      </c>
      <c r="C26" s="64" t="s">
        <v>26</v>
      </c>
      <c r="D26" s="105">
        <v>24</v>
      </c>
    </row>
    <row r="27" spans="2:4" ht="14.5">
      <c r="B27" s="75" t="s">
        <v>32</v>
      </c>
      <c r="C27" s="64" t="s">
        <v>26</v>
      </c>
      <c r="D27" s="105">
        <v>25</v>
      </c>
    </row>
    <row r="28" spans="2:4" ht="14.5">
      <c r="B28" s="75" t="s">
        <v>33</v>
      </c>
      <c r="C28" s="64" t="s">
        <v>26</v>
      </c>
      <c r="D28" s="105">
        <v>26</v>
      </c>
    </row>
    <row r="29" spans="2:4" ht="14.5">
      <c r="B29" s="75" t="s">
        <v>34</v>
      </c>
      <c r="C29" s="64" t="s">
        <v>26</v>
      </c>
      <c r="D29" s="105">
        <v>27</v>
      </c>
    </row>
    <row r="30" spans="2:4" ht="14.5">
      <c r="B30" s="75" t="s">
        <v>35</v>
      </c>
      <c r="C30" s="64" t="s">
        <v>26</v>
      </c>
      <c r="D30" s="105">
        <v>28</v>
      </c>
    </row>
    <row r="31" spans="2:4" ht="14.5">
      <c r="B31" s="75" t="s">
        <v>36</v>
      </c>
      <c r="C31" s="64" t="s">
        <v>26</v>
      </c>
      <c r="D31" s="105">
        <v>29</v>
      </c>
    </row>
    <row r="32" spans="2:4" ht="14.5">
      <c r="B32" s="75" t="s">
        <v>37</v>
      </c>
      <c r="C32" s="64" t="s">
        <v>26</v>
      </c>
      <c r="D32" s="105">
        <v>30</v>
      </c>
    </row>
    <row r="33" spans="2:4" ht="14.5">
      <c r="B33" s="75" t="s">
        <v>38</v>
      </c>
      <c r="C33" s="64" t="s">
        <v>26</v>
      </c>
      <c r="D33" s="105">
        <v>31</v>
      </c>
    </row>
    <row r="34" spans="2:4" ht="14.5">
      <c r="B34" s="75" t="s">
        <v>39</v>
      </c>
      <c r="C34" s="64" t="s">
        <v>26</v>
      </c>
      <c r="D34" s="105">
        <v>32</v>
      </c>
    </row>
    <row r="35" spans="2:4" ht="14.5">
      <c r="B35" s="75" t="s">
        <v>40</v>
      </c>
      <c r="C35" s="64" t="s">
        <v>26</v>
      </c>
      <c r="D35" s="105">
        <v>33</v>
      </c>
    </row>
    <row r="36" spans="2:4" ht="14.5">
      <c r="B36" s="75" t="s">
        <v>41</v>
      </c>
      <c r="C36" s="64" t="s">
        <v>26</v>
      </c>
      <c r="D36" s="105">
        <v>34</v>
      </c>
    </row>
    <row r="37" spans="2:4" ht="14.5">
      <c r="B37" s="75" t="s">
        <v>42</v>
      </c>
      <c r="C37" s="64" t="s">
        <v>26</v>
      </c>
      <c r="D37" s="105">
        <v>35</v>
      </c>
    </row>
    <row r="38" spans="2:4" ht="14.5">
      <c r="B38" s="75" t="s">
        <v>43</v>
      </c>
      <c r="C38" s="64" t="s">
        <v>26</v>
      </c>
      <c r="D38" s="105">
        <v>36</v>
      </c>
    </row>
    <row r="39" spans="2:4" ht="14.5">
      <c r="B39" s="75" t="s">
        <v>44</v>
      </c>
      <c r="C39" s="64" t="s">
        <v>26</v>
      </c>
      <c r="D39" s="105">
        <v>37</v>
      </c>
    </row>
    <row r="40" spans="2:4" ht="14.5">
      <c r="B40" s="75" t="s">
        <v>45</v>
      </c>
      <c r="C40" s="64" t="s">
        <v>26</v>
      </c>
      <c r="D40" s="105">
        <v>38</v>
      </c>
    </row>
    <row r="41" spans="2:4" ht="14.5">
      <c r="B41" s="75" t="s">
        <v>46</v>
      </c>
      <c r="C41" s="64" t="s">
        <v>26</v>
      </c>
      <c r="D41" s="105">
        <v>39</v>
      </c>
    </row>
    <row r="42" spans="2:4" ht="14.5">
      <c r="B42" s="75" t="s">
        <v>47</v>
      </c>
      <c r="C42" s="64" t="s">
        <v>26</v>
      </c>
      <c r="D42" s="105">
        <v>40</v>
      </c>
    </row>
    <row r="43" spans="2:4" ht="14.5">
      <c r="B43" s="75" t="s">
        <v>48</v>
      </c>
      <c r="C43" s="64" t="s">
        <v>26</v>
      </c>
      <c r="D43" s="105">
        <v>41</v>
      </c>
    </row>
    <row r="44" spans="2:4" ht="14.5">
      <c r="B44" s="75" t="s">
        <v>49</v>
      </c>
      <c r="C44" s="64" t="s">
        <v>26</v>
      </c>
      <c r="D44" s="105">
        <v>42</v>
      </c>
    </row>
    <row r="45" spans="2:4" ht="14.5">
      <c r="B45" s="75" t="s">
        <v>50</v>
      </c>
      <c r="C45" s="64" t="s">
        <v>26</v>
      </c>
      <c r="D45" s="105">
        <v>43</v>
      </c>
    </row>
    <row r="46" spans="2:4" ht="14.5">
      <c r="B46" s="75" t="s">
        <v>51</v>
      </c>
      <c r="C46" s="64" t="s">
        <v>26</v>
      </c>
      <c r="D46" s="105">
        <v>44</v>
      </c>
    </row>
    <row r="47" spans="2:4" ht="14.5">
      <c r="B47" s="75" t="s">
        <v>52</v>
      </c>
      <c r="C47" s="64" t="s">
        <v>26</v>
      </c>
      <c r="D47" s="105">
        <v>45</v>
      </c>
    </row>
    <row r="48" spans="2:4" ht="14.5">
      <c r="B48" s="75" t="s">
        <v>53</v>
      </c>
      <c r="C48" s="64" t="s">
        <v>26</v>
      </c>
      <c r="D48" s="105">
        <v>46</v>
      </c>
    </row>
    <row r="49" spans="2:4" ht="14.5">
      <c r="B49" s="75" t="s">
        <v>54</v>
      </c>
      <c r="C49" s="64" t="s">
        <v>26</v>
      </c>
      <c r="D49" s="105">
        <v>47</v>
      </c>
    </row>
    <row r="50" spans="2:4" ht="14.5">
      <c r="B50" s="75" t="s">
        <v>55</v>
      </c>
      <c r="C50" s="64" t="s">
        <v>26</v>
      </c>
      <c r="D50" s="105">
        <v>48</v>
      </c>
    </row>
    <row r="51" spans="2:4" ht="14.5">
      <c r="B51" s="75" t="s">
        <v>56</v>
      </c>
      <c r="C51" s="64" t="s">
        <v>26</v>
      </c>
      <c r="D51" s="105">
        <v>49</v>
      </c>
    </row>
    <row r="52" spans="2:4" ht="14.5">
      <c r="B52" s="75" t="s">
        <v>57</v>
      </c>
      <c r="C52" s="64" t="s">
        <v>58</v>
      </c>
      <c r="D52" s="105">
        <v>50</v>
      </c>
    </row>
    <row r="53" spans="2:4" ht="14.5">
      <c r="B53" s="75" t="s">
        <v>59</v>
      </c>
      <c r="C53" s="64" t="s">
        <v>58</v>
      </c>
      <c r="D53" s="105">
        <v>51</v>
      </c>
    </row>
    <row r="54" spans="2:4" ht="14.5">
      <c r="B54" s="75" t="s">
        <v>60</v>
      </c>
      <c r="C54" s="64" t="s">
        <v>58</v>
      </c>
      <c r="D54" s="105">
        <v>52</v>
      </c>
    </row>
    <row r="55" spans="2:4" ht="14.5">
      <c r="B55" s="75" t="s">
        <v>61</v>
      </c>
      <c r="C55" s="64" t="s">
        <v>58</v>
      </c>
      <c r="D55" s="105">
        <v>53</v>
      </c>
    </row>
    <row r="56" spans="2:4" ht="14.5">
      <c r="B56" s="75" t="s">
        <v>62</v>
      </c>
      <c r="C56" s="64" t="s">
        <v>58</v>
      </c>
      <c r="D56" s="105">
        <v>54</v>
      </c>
    </row>
    <row r="57" spans="2:4" ht="14.5">
      <c r="B57" s="75" t="s">
        <v>63</v>
      </c>
      <c r="C57" s="64" t="s">
        <v>58</v>
      </c>
      <c r="D57" s="105">
        <v>55</v>
      </c>
    </row>
    <row r="58" spans="2:4" ht="14.5">
      <c r="B58" s="75" t="s">
        <v>64</v>
      </c>
      <c r="C58" s="64" t="s">
        <v>58</v>
      </c>
      <c r="D58" s="105">
        <v>56</v>
      </c>
    </row>
    <row r="59" spans="2:4" ht="14.5">
      <c r="B59" s="75" t="s">
        <v>65</v>
      </c>
      <c r="C59" s="64" t="s">
        <v>58</v>
      </c>
      <c r="D59" s="105">
        <v>57</v>
      </c>
    </row>
    <row r="60" spans="2:4" ht="14.5">
      <c r="B60" s="75" t="s">
        <v>66</v>
      </c>
      <c r="C60" s="64" t="s">
        <v>58</v>
      </c>
      <c r="D60" s="105">
        <v>58</v>
      </c>
    </row>
    <row r="61" spans="2:4" ht="14.5">
      <c r="B61" s="75" t="s">
        <v>67</v>
      </c>
      <c r="C61" s="64" t="s">
        <v>58</v>
      </c>
      <c r="D61" s="105">
        <v>59</v>
      </c>
    </row>
    <row r="62" spans="2:4" ht="14.5">
      <c r="B62" s="75" t="s">
        <v>68</v>
      </c>
      <c r="C62" s="64" t="s">
        <v>58</v>
      </c>
      <c r="D62" s="105">
        <v>60</v>
      </c>
    </row>
    <row r="63" spans="2:4" ht="14.5">
      <c r="B63" s="75" t="s">
        <v>69</v>
      </c>
      <c r="C63" s="64" t="s">
        <v>58</v>
      </c>
      <c r="D63" s="105">
        <v>61</v>
      </c>
    </row>
    <row r="64" spans="2:4" ht="14.5">
      <c r="B64" s="75" t="s">
        <v>70</v>
      </c>
      <c r="C64" s="64" t="s">
        <v>58</v>
      </c>
      <c r="D64" s="105">
        <v>62</v>
      </c>
    </row>
    <row r="65" spans="2:4" ht="14.5">
      <c r="B65" s="75" t="s">
        <v>71</v>
      </c>
      <c r="C65" s="64" t="s">
        <v>58</v>
      </c>
      <c r="D65" s="105">
        <v>63</v>
      </c>
    </row>
    <row r="66" spans="2:4" ht="14.5">
      <c r="B66" s="75" t="s">
        <v>72</v>
      </c>
      <c r="C66" s="64" t="s">
        <v>58</v>
      </c>
      <c r="D66" s="105">
        <v>64</v>
      </c>
    </row>
    <row r="67" spans="2:4" ht="14.5">
      <c r="B67" s="75" t="s">
        <v>73</v>
      </c>
      <c r="C67" s="64" t="s">
        <v>58</v>
      </c>
      <c r="D67" s="105">
        <v>65</v>
      </c>
    </row>
    <row r="68" spans="2:4" ht="14.5">
      <c r="B68" s="75" t="s">
        <v>75</v>
      </c>
      <c r="C68" s="64" t="s">
        <v>58</v>
      </c>
      <c r="D68" s="105">
        <v>67</v>
      </c>
    </row>
    <row r="69" spans="2:4" ht="14.5">
      <c r="B69" s="75" t="s">
        <v>76</v>
      </c>
      <c r="C69" s="64" t="s">
        <v>58</v>
      </c>
      <c r="D69" s="105">
        <v>68</v>
      </c>
    </row>
    <row r="70" spans="2:4" ht="14.5">
      <c r="B70" s="75" t="s">
        <v>77</v>
      </c>
      <c r="C70" s="64" t="s">
        <v>58</v>
      </c>
      <c r="D70" s="105">
        <v>70</v>
      </c>
    </row>
    <row r="71" spans="2:4" ht="14.5">
      <c r="B71" s="75" t="s">
        <v>78</v>
      </c>
      <c r="C71" s="64" t="s">
        <v>58</v>
      </c>
      <c r="D71" s="105">
        <v>71</v>
      </c>
    </row>
    <row r="72" spans="2:4" ht="14.5">
      <c r="B72" s="75" t="s">
        <v>82</v>
      </c>
      <c r="C72" s="64" t="s">
        <v>58</v>
      </c>
      <c r="D72" s="105">
        <v>72</v>
      </c>
    </row>
    <row r="73" spans="2:4" ht="14.5">
      <c r="B73" s="75" t="s">
        <v>83</v>
      </c>
      <c r="C73" s="64" t="s">
        <v>58</v>
      </c>
      <c r="D73" s="105">
        <v>73</v>
      </c>
    </row>
    <row r="74" spans="2:4" ht="14.5">
      <c r="B74" s="75" t="s">
        <v>84</v>
      </c>
      <c r="C74" s="64" t="s">
        <v>58</v>
      </c>
      <c r="D74" s="105">
        <v>74</v>
      </c>
    </row>
    <row r="75" spans="2:4" ht="14.5">
      <c r="B75" s="75" t="s">
        <v>85</v>
      </c>
      <c r="C75" s="64" t="s">
        <v>58</v>
      </c>
      <c r="D75" s="105">
        <v>75</v>
      </c>
    </row>
    <row r="76" spans="2:4" ht="14.5">
      <c r="B76" s="75" t="s">
        <v>89</v>
      </c>
      <c r="C76" s="64" t="s">
        <v>58</v>
      </c>
      <c r="D76" s="105">
        <v>76</v>
      </c>
    </row>
    <row r="77" spans="2:4" ht="14.5">
      <c r="B77" s="75" t="s">
        <v>90</v>
      </c>
      <c r="C77" s="64" t="s">
        <v>58</v>
      </c>
      <c r="D77" s="105">
        <v>77</v>
      </c>
    </row>
    <row r="78" spans="2:4" ht="14.5">
      <c r="B78" s="75" t="s">
        <v>91</v>
      </c>
      <c r="C78" s="64" t="s">
        <v>58</v>
      </c>
      <c r="D78" s="105">
        <v>78</v>
      </c>
    </row>
    <row r="79" spans="2:4" ht="14.5">
      <c r="B79" s="75" t="s">
        <v>92</v>
      </c>
      <c r="C79" s="64" t="s">
        <v>93</v>
      </c>
      <c r="D79" s="105">
        <v>79</v>
      </c>
    </row>
    <row r="80" spans="2:4" ht="14.5">
      <c r="B80" s="75" t="s">
        <v>94</v>
      </c>
      <c r="C80" s="64" t="s">
        <v>93</v>
      </c>
      <c r="D80" s="105">
        <v>80</v>
      </c>
    </row>
    <row r="81" spans="2:4" ht="14.5">
      <c r="B81" s="75" t="s">
        <v>95</v>
      </c>
      <c r="C81" s="64" t="s">
        <v>93</v>
      </c>
      <c r="D81" s="105">
        <v>81</v>
      </c>
    </row>
    <row r="82" spans="2:4" ht="14.5">
      <c r="B82" s="75" t="s">
        <v>96</v>
      </c>
      <c r="C82" s="64" t="s">
        <v>93</v>
      </c>
      <c r="D82" s="105">
        <v>82</v>
      </c>
    </row>
    <row r="83" spans="2:4" ht="14.5">
      <c r="B83" s="75" t="s">
        <v>97</v>
      </c>
      <c r="C83" s="64" t="s">
        <v>93</v>
      </c>
      <c r="D83" s="105">
        <v>83</v>
      </c>
    </row>
    <row r="84" spans="2:4" ht="14.5">
      <c r="B84" s="75" t="s">
        <v>98</v>
      </c>
      <c r="C84" s="64" t="s">
        <v>93</v>
      </c>
      <c r="D84" s="105">
        <v>84</v>
      </c>
    </row>
    <row r="85" spans="2:4" ht="14.5">
      <c r="B85" s="75" t="s">
        <v>99</v>
      </c>
      <c r="C85" s="64" t="s">
        <v>93</v>
      </c>
      <c r="D85" s="105">
        <v>85</v>
      </c>
    </row>
    <row r="86" spans="2:4" ht="14.5">
      <c r="B86" s="75" t="s">
        <v>100</v>
      </c>
      <c r="C86" s="64" t="s">
        <v>93</v>
      </c>
      <c r="D86" s="105">
        <v>86</v>
      </c>
    </row>
    <row r="87" spans="2:4" ht="14.5">
      <c r="B87" s="75" t="s">
        <v>101</v>
      </c>
      <c r="C87" s="64" t="s">
        <v>93</v>
      </c>
      <c r="D87" s="105">
        <v>87</v>
      </c>
    </row>
    <row r="88" spans="2:4" ht="14.5">
      <c r="B88" s="75" t="s">
        <v>102</v>
      </c>
      <c r="C88" s="64" t="s">
        <v>103</v>
      </c>
      <c r="D88" s="105">
        <v>88</v>
      </c>
    </row>
    <row r="89" spans="2:4" ht="14.5">
      <c r="B89" s="75" t="s">
        <v>104</v>
      </c>
      <c r="C89" s="64" t="s">
        <v>103</v>
      </c>
      <c r="D89" s="105">
        <v>89</v>
      </c>
    </row>
    <row r="90" spans="2:4" ht="14.5">
      <c r="B90" s="75" t="s">
        <v>106</v>
      </c>
      <c r="C90" s="64" t="s">
        <v>103</v>
      </c>
      <c r="D90" s="105">
        <v>90</v>
      </c>
    </row>
    <row r="91" spans="2:4" ht="14.5">
      <c r="B91" s="75" t="s">
        <v>107</v>
      </c>
      <c r="C91" s="64" t="s">
        <v>103</v>
      </c>
      <c r="D91" s="105">
        <v>91</v>
      </c>
    </row>
    <row r="92" spans="2:4" ht="14.5">
      <c r="B92" s="75" t="s">
        <v>108</v>
      </c>
      <c r="C92" s="64" t="s">
        <v>103</v>
      </c>
      <c r="D92" s="105">
        <v>92</v>
      </c>
    </row>
    <row r="93" spans="2:4" ht="14.5">
      <c r="B93" s="75" t="s">
        <v>109</v>
      </c>
      <c r="C93" s="64" t="s">
        <v>103</v>
      </c>
      <c r="D93" s="105">
        <v>93</v>
      </c>
    </row>
    <row r="94" spans="2:4" ht="14.5">
      <c r="B94" s="75" t="s">
        <v>110</v>
      </c>
      <c r="C94" s="64" t="s">
        <v>103</v>
      </c>
      <c r="D94" s="105">
        <v>94</v>
      </c>
    </row>
    <row r="95" spans="2:4" ht="14.5">
      <c r="B95" s="75" t="s">
        <v>111</v>
      </c>
      <c r="C95" s="64" t="s">
        <v>103</v>
      </c>
      <c r="D95" s="105">
        <v>95</v>
      </c>
    </row>
    <row r="96" spans="2:4" ht="14.5">
      <c r="B96" s="75" t="s">
        <v>112</v>
      </c>
      <c r="C96" s="64" t="s">
        <v>103</v>
      </c>
      <c r="D96" s="105">
        <v>96</v>
      </c>
    </row>
    <row r="97" spans="2:4" thickBot="1">
      <c r="B97" s="106" t="s">
        <v>113</v>
      </c>
      <c r="C97" s="107" t="s">
        <v>114</v>
      </c>
      <c r="D97" s="105">
        <v>97</v>
      </c>
    </row>
    <row r="98" spans="2:4" ht="14.5">
      <c r="B98" s="8"/>
      <c r="D98" s="9"/>
    </row>
    <row r="99" spans="2:4" ht="14.5">
      <c r="B99" s="8"/>
      <c r="D99" s="9"/>
    </row>
    <row r="100" spans="2:4" ht="14.5">
      <c r="B100" s="8"/>
      <c r="D100" s="9"/>
    </row>
    <row r="101" spans="2:4" ht="14.5">
      <c r="B101" s="8"/>
      <c r="D101" s="9"/>
    </row>
    <row r="102" spans="2:4" ht="14.5">
      <c r="B102" s="8"/>
      <c r="D102" s="9"/>
    </row>
    <row r="103" spans="2:4" ht="14.5">
      <c r="B103" s="8"/>
      <c r="D103" s="9"/>
    </row>
    <row r="104" spans="2:4" ht="14.5">
      <c r="B104" s="8"/>
      <c r="D104" s="9"/>
    </row>
    <row r="105" spans="2:4" ht="14.5">
      <c r="B105" s="8"/>
      <c r="D105" s="9"/>
    </row>
    <row r="106" spans="2:4" ht="14.5">
      <c r="B106" s="8"/>
      <c r="D106" s="9"/>
    </row>
    <row r="107" spans="2:4" ht="14.5">
      <c r="B107" s="8"/>
      <c r="D107" s="9"/>
    </row>
    <row r="108" spans="2:4" ht="14.5">
      <c r="B108" s="8"/>
      <c r="D108" s="9"/>
    </row>
    <row r="109" spans="2:4" ht="14.5">
      <c r="B109" s="8"/>
      <c r="D109" s="9"/>
    </row>
    <row r="110" spans="2:4" ht="14.5">
      <c r="B110" s="8"/>
      <c r="D110" s="9"/>
    </row>
    <row r="111" spans="2:4" ht="14.5">
      <c r="B111" s="8"/>
      <c r="D111" s="9"/>
    </row>
    <row r="112" spans="2:4" ht="14.5">
      <c r="B112" s="8"/>
      <c r="D112" s="9"/>
    </row>
    <row r="113" spans="2:4" ht="14.5">
      <c r="B113" s="8"/>
      <c r="D113" s="9"/>
    </row>
    <row r="114" spans="2:4" ht="14.5">
      <c r="B114" s="8"/>
      <c r="D114" s="9"/>
    </row>
    <row r="115" spans="2:4" ht="14.5">
      <c r="B115" s="8"/>
      <c r="D115" s="9"/>
    </row>
    <row r="116" spans="2:4" ht="14.5">
      <c r="B116" s="8"/>
      <c r="D116" s="9"/>
    </row>
    <row r="117" spans="2:4" ht="14.5">
      <c r="B117" s="8"/>
      <c r="D117" s="9"/>
    </row>
    <row r="118" spans="2:4" ht="14.5">
      <c r="B118" s="8"/>
      <c r="D118" s="9"/>
    </row>
    <row r="119" spans="2:4" ht="14.5">
      <c r="B119" s="8"/>
      <c r="D119" s="9"/>
    </row>
    <row r="120" spans="2:4" ht="14.5">
      <c r="B120" s="8"/>
      <c r="D120" s="9"/>
    </row>
    <row r="121" spans="2:4" ht="14.5">
      <c r="B121" s="8"/>
      <c r="D121" s="9"/>
    </row>
    <row r="122" spans="2:4" ht="14.5">
      <c r="B122" s="8"/>
      <c r="D122" s="9"/>
    </row>
    <row r="123" spans="2:4" ht="14.5">
      <c r="B123" s="8"/>
      <c r="D123" s="9"/>
    </row>
    <row r="124" spans="2:4" ht="14.5">
      <c r="B124" s="8"/>
      <c r="D124" s="9"/>
    </row>
    <row r="125" spans="2:4" ht="14.5">
      <c r="B125" s="8"/>
      <c r="D125" s="9"/>
    </row>
    <row r="126" spans="2:4" ht="14.5">
      <c r="B126" s="8"/>
      <c r="D126" s="9"/>
    </row>
    <row r="127" spans="2:4" ht="14.5">
      <c r="B127" s="8"/>
      <c r="D127" s="9"/>
    </row>
    <row r="128" spans="2:4" ht="14.5">
      <c r="B128" s="8"/>
      <c r="D128" s="9"/>
    </row>
    <row r="129" spans="2:4" ht="14.5">
      <c r="B129" s="8"/>
      <c r="D129" s="9"/>
    </row>
    <row r="130" spans="2:4" ht="14.5">
      <c r="B130" s="8"/>
      <c r="D130" s="9"/>
    </row>
    <row r="131" spans="2:4" ht="14.5">
      <c r="B131" s="8"/>
      <c r="D131" s="9"/>
    </row>
    <row r="132" spans="2:4" ht="14.5">
      <c r="B132" s="8"/>
      <c r="D132" s="9"/>
    </row>
    <row r="133" spans="2:4" ht="14.5">
      <c r="B133" s="8"/>
      <c r="D133" s="9"/>
    </row>
    <row r="134" spans="2:4" ht="14.5">
      <c r="B134" s="8"/>
      <c r="D134" s="9"/>
    </row>
    <row r="135" spans="2:4" ht="14.5">
      <c r="B135" s="8"/>
      <c r="D135" s="9"/>
    </row>
    <row r="136" spans="2:4" ht="14.5">
      <c r="B136" s="8"/>
      <c r="D136" s="9"/>
    </row>
    <row r="137" spans="2:4" ht="14.5">
      <c r="B137" s="8"/>
      <c r="D137" s="9"/>
    </row>
    <row r="138" spans="2:4" ht="14.5">
      <c r="B138" s="8"/>
      <c r="D138" s="9"/>
    </row>
    <row r="139" spans="2:4" ht="14.5">
      <c r="B139" s="8"/>
      <c r="D139" s="9"/>
    </row>
    <row r="140" spans="2:4" ht="14.5">
      <c r="B140" s="8"/>
      <c r="D140" s="9"/>
    </row>
    <row r="141" spans="2:4" ht="14.5">
      <c r="B141" s="8"/>
      <c r="D141" s="9"/>
    </row>
    <row r="142" spans="2:4" ht="14.5">
      <c r="B142" s="8"/>
      <c r="D142" s="9"/>
    </row>
    <row r="143" spans="2:4" ht="14.5">
      <c r="B143" s="8"/>
      <c r="D143" s="9"/>
    </row>
    <row r="144" spans="2:4" ht="14.5">
      <c r="B144" s="8"/>
      <c r="D144" s="9"/>
    </row>
    <row r="145" spans="2:4" ht="14.5">
      <c r="B145" s="8"/>
      <c r="D145" s="9"/>
    </row>
    <row r="146" spans="2:4" ht="14.5">
      <c r="B146" s="12"/>
      <c r="C146" s="14"/>
      <c r="D146" s="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1000"/>
  <sheetViews>
    <sheetView workbookViewId="0">
      <selection activeCell="H7" sqref="H7"/>
    </sheetView>
  </sheetViews>
  <sheetFormatPr defaultColWidth="14.453125" defaultRowHeight="15" customHeight="1"/>
  <cols>
    <col min="1" max="1" width="8.6328125" customWidth="1"/>
    <col min="2" max="2" width="14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9.0898437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130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E4" s="1"/>
      <c r="P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30</v>
      </c>
      <c r="C7" s="68" t="s">
        <v>26</v>
      </c>
      <c r="D7" s="69">
        <f>VLOOKUP(B7,'Athlete Key'!B:D, 3,FALSE)</f>
        <v>23</v>
      </c>
      <c r="E7" s="69">
        <v>5</v>
      </c>
      <c r="F7" s="68" t="s">
        <v>120</v>
      </c>
      <c r="G7" s="69">
        <v>1</v>
      </c>
      <c r="H7" s="65">
        <v>0.4284722222222222</v>
      </c>
      <c r="I7" s="70">
        <v>1</v>
      </c>
      <c r="J7" s="71">
        <v>5</v>
      </c>
      <c r="N7" s="67" t="s">
        <v>78</v>
      </c>
      <c r="O7" s="68" t="s">
        <v>58</v>
      </c>
      <c r="P7" s="69">
        <f>VLOOKUP(N7,'Athlete Key'!B:D, 3,FALSE)</f>
        <v>71</v>
      </c>
      <c r="Q7" s="69">
        <v>1</v>
      </c>
      <c r="R7" s="103">
        <v>0.52083333333333337</v>
      </c>
      <c r="S7" s="69">
        <v>1</v>
      </c>
      <c r="T7" s="90">
        <v>0.52916666666666667</v>
      </c>
      <c r="U7" s="91">
        <v>1</v>
      </c>
      <c r="V7" s="88">
        <v>5</v>
      </c>
    </row>
    <row r="8" spans="2:22" ht="14.25" customHeight="1">
      <c r="B8" s="72" t="s">
        <v>45</v>
      </c>
      <c r="C8" s="61" t="s">
        <v>26</v>
      </c>
      <c r="D8" s="60">
        <f>VLOOKUP(B8,'Athlete Key'!B:D, 3,FALSE)</f>
        <v>38</v>
      </c>
      <c r="E8" s="60">
        <v>6</v>
      </c>
      <c r="F8" s="61" t="s">
        <v>120</v>
      </c>
      <c r="G8" s="60">
        <v>1</v>
      </c>
      <c r="H8" s="65">
        <v>0.4777777777777778</v>
      </c>
      <c r="I8" s="62">
        <v>2</v>
      </c>
      <c r="J8" s="73">
        <v>4</v>
      </c>
      <c r="N8" s="72" t="s">
        <v>24</v>
      </c>
      <c r="O8" s="61" t="s">
        <v>6</v>
      </c>
      <c r="P8" s="60">
        <f>VLOOKUP(N8,'Athlete Key'!B:D, 3,FALSE)</f>
        <v>19</v>
      </c>
      <c r="Q8" s="60">
        <v>2</v>
      </c>
      <c r="R8" s="99">
        <v>0.54583333333333328</v>
      </c>
      <c r="S8" s="60">
        <v>1</v>
      </c>
      <c r="T8" s="65">
        <v>0.56180555555555556</v>
      </c>
      <c r="U8" s="63">
        <v>2</v>
      </c>
      <c r="V8" s="74">
        <v>4</v>
      </c>
    </row>
    <row r="9" spans="2:22" ht="14.25" customHeight="1">
      <c r="B9" s="72" t="s">
        <v>16</v>
      </c>
      <c r="C9" s="61" t="s">
        <v>126</v>
      </c>
      <c r="D9" s="60">
        <f>VLOOKUP(B9,'Athlete Key'!B:D, 3,FALSE)</f>
        <v>10</v>
      </c>
      <c r="E9" s="60">
        <v>4</v>
      </c>
      <c r="F9" s="99">
        <v>0.48958333333333331</v>
      </c>
      <c r="G9" s="60">
        <v>1</v>
      </c>
      <c r="H9" s="65">
        <v>0.4826388888888889</v>
      </c>
      <c r="I9" s="62">
        <v>3</v>
      </c>
      <c r="J9" s="73">
        <v>3</v>
      </c>
      <c r="N9" s="72" t="s">
        <v>50</v>
      </c>
      <c r="O9" s="61" t="s">
        <v>26</v>
      </c>
      <c r="P9" s="60">
        <f>VLOOKUP(N9,'Athlete Key'!B:D, 3,FALSE)</f>
        <v>43</v>
      </c>
      <c r="Q9" s="60">
        <v>3</v>
      </c>
      <c r="R9" s="99">
        <v>0.58333333333333337</v>
      </c>
      <c r="S9" s="60">
        <v>1</v>
      </c>
      <c r="T9" s="65">
        <v>0.58402777777777781</v>
      </c>
      <c r="U9" s="63">
        <v>3</v>
      </c>
      <c r="V9" s="74">
        <v>3</v>
      </c>
    </row>
    <row r="10" spans="2:22" ht="14.25" customHeight="1">
      <c r="B10" s="72" t="s">
        <v>9</v>
      </c>
      <c r="C10" s="61" t="s">
        <v>126</v>
      </c>
      <c r="D10" s="60">
        <f>VLOOKUP(B10,'Athlete Key'!B:D, 3,FALSE)</f>
        <v>3</v>
      </c>
      <c r="E10" s="60">
        <v>2</v>
      </c>
      <c r="F10" s="99">
        <v>0.47916666666666669</v>
      </c>
      <c r="G10" s="60">
        <v>1</v>
      </c>
      <c r="H10" s="65">
        <v>0.51041666666666663</v>
      </c>
      <c r="I10" s="62">
        <v>4</v>
      </c>
      <c r="J10" s="73">
        <v>2</v>
      </c>
      <c r="N10" s="76"/>
      <c r="O10" s="60"/>
      <c r="P10" s="60"/>
      <c r="Q10" s="60"/>
      <c r="R10" s="65"/>
      <c r="S10" s="60"/>
      <c r="T10" s="65"/>
      <c r="U10" s="63">
        <v>4</v>
      </c>
      <c r="V10" s="74">
        <v>2</v>
      </c>
    </row>
    <row r="11" spans="2:22" ht="14.25" customHeight="1">
      <c r="B11" s="72" t="s">
        <v>7</v>
      </c>
      <c r="C11" s="61" t="s">
        <v>126</v>
      </c>
      <c r="D11" s="60">
        <f>VLOOKUP(B11,'Athlete Key'!B:D, 3,FALSE)</f>
        <v>2</v>
      </c>
      <c r="E11" s="60">
        <v>1</v>
      </c>
      <c r="F11" s="99">
        <v>0.45833333333333331</v>
      </c>
      <c r="G11" s="60">
        <v>1</v>
      </c>
      <c r="H11" s="65">
        <v>0.52152777777777781</v>
      </c>
      <c r="I11" s="63">
        <v>5</v>
      </c>
      <c r="J11" s="74">
        <v>1</v>
      </c>
      <c r="N11" s="76"/>
      <c r="O11" s="60"/>
      <c r="P11" s="60"/>
      <c r="Q11" s="60"/>
      <c r="R11" s="60"/>
      <c r="S11" s="60"/>
      <c r="T11" s="60"/>
      <c r="U11" s="63">
        <v>5</v>
      </c>
      <c r="V11" s="74">
        <v>1</v>
      </c>
    </row>
    <row r="12" spans="2:22" ht="14.25" customHeight="1">
      <c r="B12" s="72" t="s">
        <v>62</v>
      </c>
      <c r="C12" s="61" t="s">
        <v>58</v>
      </c>
      <c r="D12" s="60">
        <f>VLOOKUP(B12,'Athlete Key'!B:D, 3,FALSE)</f>
        <v>54</v>
      </c>
      <c r="E12" s="60">
        <v>3</v>
      </c>
      <c r="F12" s="99">
        <v>0.48958333333333331</v>
      </c>
      <c r="G12" s="60">
        <v>1</v>
      </c>
      <c r="H12" s="65">
        <v>0.55833333333333335</v>
      </c>
      <c r="I12" s="63">
        <v>6</v>
      </c>
      <c r="J12" s="74">
        <v>0</v>
      </c>
      <c r="N12" s="76"/>
      <c r="O12" s="60"/>
      <c r="P12" s="60"/>
      <c r="Q12" s="60"/>
      <c r="R12" s="60"/>
      <c r="S12" s="60"/>
      <c r="T12" s="60"/>
      <c r="U12" s="63">
        <v>6</v>
      </c>
      <c r="V12" s="74">
        <v>0</v>
      </c>
    </row>
    <row r="13" spans="2:22" ht="14.25" customHeight="1">
      <c r="B13" s="76"/>
      <c r="C13" s="60"/>
      <c r="D13" s="60"/>
      <c r="E13" s="60"/>
      <c r="F13" s="60"/>
      <c r="G13" s="60"/>
      <c r="H13" s="60"/>
      <c r="I13" s="63">
        <v>7</v>
      </c>
      <c r="J13" s="74">
        <v>0</v>
      </c>
      <c r="N13" s="76"/>
      <c r="O13" s="60"/>
      <c r="P13" s="60"/>
      <c r="Q13" s="60"/>
      <c r="R13" s="60"/>
      <c r="S13" s="60"/>
      <c r="T13" s="60"/>
      <c r="U13" s="63">
        <v>7</v>
      </c>
      <c r="V13" s="74">
        <v>0</v>
      </c>
    </row>
    <row r="14" spans="2:22" ht="14.25" customHeight="1">
      <c r="B14" s="76"/>
      <c r="C14" s="60"/>
      <c r="D14" s="60"/>
      <c r="E14" s="60"/>
      <c r="F14" s="60"/>
      <c r="G14" s="60"/>
      <c r="H14" s="60"/>
      <c r="I14" s="63">
        <v>8</v>
      </c>
      <c r="J14" s="74">
        <v>0</v>
      </c>
      <c r="N14" s="76"/>
      <c r="O14" s="60"/>
      <c r="P14" s="60"/>
      <c r="Q14" s="60"/>
      <c r="R14" s="60"/>
      <c r="S14" s="60"/>
      <c r="T14" s="60"/>
      <c r="U14" s="63">
        <v>8</v>
      </c>
      <c r="V14" s="74">
        <v>0</v>
      </c>
    </row>
    <row r="15" spans="2:22" ht="14.25" customHeight="1">
      <c r="B15" s="76"/>
      <c r="C15" s="60"/>
      <c r="D15" s="60"/>
      <c r="E15" s="60"/>
      <c r="F15" s="60"/>
      <c r="G15" s="60"/>
      <c r="H15" s="60"/>
      <c r="I15" s="63">
        <v>9</v>
      </c>
      <c r="J15" s="74">
        <v>0</v>
      </c>
      <c r="N15" s="76"/>
      <c r="O15" s="60"/>
      <c r="P15" s="60"/>
      <c r="Q15" s="60"/>
      <c r="R15" s="60"/>
      <c r="S15" s="60"/>
      <c r="T15" s="60"/>
      <c r="U15" s="63">
        <v>9</v>
      </c>
      <c r="V15" s="74">
        <v>0</v>
      </c>
    </row>
    <row r="16" spans="2:22" ht="14.25" customHeight="1">
      <c r="B16" s="76"/>
      <c r="C16" s="60"/>
      <c r="D16" s="60"/>
      <c r="E16" s="60"/>
      <c r="F16" s="60"/>
      <c r="G16" s="60"/>
      <c r="H16" s="60"/>
      <c r="I16" s="63">
        <v>10</v>
      </c>
      <c r="J16" s="74">
        <v>0</v>
      </c>
      <c r="N16" s="76"/>
      <c r="O16" s="60"/>
      <c r="P16" s="60"/>
      <c r="Q16" s="60"/>
      <c r="R16" s="60"/>
      <c r="S16" s="60"/>
      <c r="T16" s="60"/>
      <c r="U16" s="63">
        <v>10</v>
      </c>
      <c r="V16" s="74">
        <v>0</v>
      </c>
    </row>
    <row r="17" spans="2:22" ht="14.25" customHeight="1">
      <c r="B17" s="76"/>
      <c r="C17" s="60"/>
      <c r="D17" s="60"/>
      <c r="E17" s="60"/>
      <c r="F17" s="60"/>
      <c r="G17" s="60"/>
      <c r="H17" s="60"/>
      <c r="I17" s="63">
        <v>11</v>
      </c>
      <c r="J17" s="74">
        <v>0</v>
      </c>
      <c r="N17" s="76"/>
      <c r="O17" s="60"/>
      <c r="P17" s="60"/>
      <c r="Q17" s="60"/>
      <c r="R17" s="60"/>
      <c r="S17" s="60"/>
      <c r="T17" s="60"/>
      <c r="U17" s="63">
        <v>11</v>
      </c>
      <c r="V17" s="74">
        <v>0</v>
      </c>
    </row>
    <row r="18" spans="2:22" ht="14.25" customHeight="1">
      <c r="B18" s="76"/>
      <c r="C18" s="60"/>
      <c r="D18" s="60"/>
      <c r="E18" s="60"/>
      <c r="F18" s="60"/>
      <c r="G18" s="60"/>
      <c r="H18" s="60"/>
      <c r="I18" s="63">
        <v>12</v>
      </c>
      <c r="J18" s="74">
        <v>0</v>
      </c>
      <c r="N18" s="76"/>
      <c r="O18" s="60"/>
      <c r="P18" s="60"/>
      <c r="Q18" s="60"/>
      <c r="R18" s="60"/>
      <c r="S18" s="60"/>
      <c r="T18" s="60"/>
      <c r="U18" s="63">
        <v>12</v>
      </c>
      <c r="V18" s="74">
        <v>0</v>
      </c>
    </row>
    <row r="19" spans="2:22" ht="14.25" customHeight="1">
      <c r="B19" s="76"/>
      <c r="C19" s="60"/>
      <c r="D19" s="60"/>
      <c r="E19" s="60"/>
      <c r="F19" s="60"/>
      <c r="G19" s="60"/>
      <c r="H19" s="60"/>
      <c r="I19" s="63">
        <v>13</v>
      </c>
      <c r="J19" s="74">
        <v>0</v>
      </c>
      <c r="N19" s="76"/>
      <c r="O19" s="60"/>
      <c r="P19" s="60"/>
      <c r="Q19" s="60"/>
      <c r="R19" s="60"/>
      <c r="S19" s="60"/>
      <c r="T19" s="60"/>
      <c r="U19" s="63">
        <v>13</v>
      </c>
      <c r="V19" s="74">
        <v>0</v>
      </c>
    </row>
    <row r="20" spans="2:22" ht="14.25" customHeight="1">
      <c r="B20" s="76"/>
      <c r="C20" s="60"/>
      <c r="D20" s="60"/>
      <c r="E20" s="60"/>
      <c r="F20" s="60"/>
      <c r="G20" s="60"/>
      <c r="H20" s="60"/>
      <c r="I20" s="63">
        <v>14</v>
      </c>
      <c r="J20" s="74">
        <v>0</v>
      </c>
      <c r="N20" s="76"/>
      <c r="O20" s="60"/>
      <c r="P20" s="60"/>
      <c r="Q20" s="60"/>
      <c r="R20" s="60"/>
      <c r="S20" s="60"/>
      <c r="T20" s="60"/>
      <c r="U20" s="63">
        <v>14</v>
      </c>
      <c r="V20" s="74">
        <v>0</v>
      </c>
    </row>
    <row r="21" spans="2:22" ht="14.25" customHeight="1">
      <c r="B21" s="76"/>
      <c r="C21" s="60"/>
      <c r="D21" s="60"/>
      <c r="E21" s="60"/>
      <c r="F21" s="60"/>
      <c r="G21" s="60"/>
      <c r="H21" s="60"/>
      <c r="I21" s="63">
        <v>15</v>
      </c>
      <c r="J21" s="74">
        <v>0</v>
      </c>
      <c r="N21" s="76"/>
      <c r="O21" s="60"/>
      <c r="P21" s="60"/>
      <c r="Q21" s="60"/>
      <c r="R21" s="60"/>
      <c r="S21" s="60"/>
      <c r="T21" s="60"/>
      <c r="U21" s="63">
        <v>15</v>
      </c>
      <c r="V21" s="74">
        <v>0</v>
      </c>
    </row>
    <row r="22" spans="2:22" ht="14.25" customHeight="1">
      <c r="B22" s="76"/>
      <c r="C22" s="60"/>
      <c r="D22" s="60"/>
      <c r="E22" s="60"/>
      <c r="F22" s="60"/>
      <c r="G22" s="60"/>
      <c r="H22" s="60"/>
      <c r="I22" s="63">
        <v>16</v>
      </c>
      <c r="J22" s="74">
        <v>0</v>
      </c>
      <c r="N22" s="76"/>
      <c r="O22" s="60"/>
      <c r="P22" s="60"/>
      <c r="Q22" s="60"/>
      <c r="R22" s="60"/>
      <c r="S22" s="60"/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60"/>
      <c r="G23" s="60"/>
      <c r="H23" s="60"/>
      <c r="I23" s="63">
        <v>17</v>
      </c>
      <c r="J23" s="74">
        <v>0</v>
      </c>
      <c r="N23" s="76"/>
      <c r="O23" s="60"/>
      <c r="P23" s="60"/>
      <c r="Q23" s="60"/>
      <c r="R23" s="60"/>
      <c r="S23" s="60"/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60"/>
      <c r="G24" s="60"/>
      <c r="H24" s="60"/>
      <c r="I24" s="63">
        <v>18</v>
      </c>
      <c r="J24" s="74">
        <v>0</v>
      </c>
      <c r="N24" s="76"/>
      <c r="O24" s="60"/>
      <c r="P24" s="60"/>
      <c r="Q24" s="60"/>
      <c r="R24" s="60"/>
      <c r="S24" s="60"/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60"/>
      <c r="G25" s="60"/>
      <c r="H25" s="60"/>
      <c r="I25" s="63">
        <v>19</v>
      </c>
      <c r="J25" s="74">
        <v>0</v>
      </c>
      <c r="N25" s="76"/>
      <c r="O25" s="60"/>
      <c r="P25" s="60"/>
      <c r="Q25" s="60"/>
      <c r="R25" s="60"/>
      <c r="S25" s="60"/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60"/>
      <c r="G26" s="60"/>
      <c r="H26" s="60"/>
      <c r="I26" s="63">
        <v>20</v>
      </c>
      <c r="J26" s="74">
        <v>0</v>
      </c>
      <c r="N26" s="76"/>
      <c r="O26" s="60"/>
      <c r="P26" s="60"/>
      <c r="Q26" s="60"/>
      <c r="R26" s="60"/>
      <c r="S26" s="60"/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60"/>
      <c r="G27" s="60"/>
      <c r="H27" s="60"/>
      <c r="I27" s="63">
        <v>21</v>
      </c>
      <c r="J27" s="74">
        <v>0</v>
      </c>
      <c r="N27" s="76"/>
      <c r="O27" s="60"/>
      <c r="P27" s="60"/>
      <c r="Q27" s="60"/>
      <c r="R27" s="60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60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60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60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60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60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60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60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60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60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60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7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0</v>
      </c>
      <c r="E42" s="48">
        <f>D42+'4x100m'!E42</f>
        <v>25</v>
      </c>
      <c r="M42" s="54" t="s">
        <v>6</v>
      </c>
      <c r="N42" s="60">
        <f>SUMIF($O$7:$O$38,"UMBC",$V$7:$V$38)</f>
        <v>4</v>
      </c>
      <c r="O42" s="60">
        <f>N42+'4x100m'!O42</f>
        <v>26</v>
      </c>
      <c r="P42" s="49"/>
    </row>
    <row r="43" spans="2:22" ht="14.25" customHeight="1">
      <c r="C43" s="50" t="s">
        <v>58</v>
      </c>
      <c r="D43" s="28">
        <f>SUMIF($C$7:$C$38,"UDel",$J$7:$J$38)</f>
        <v>0</v>
      </c>
      <c r="E43" s="48">
        <f>D43+'4x100m'!E43</f>
        <v>18</v>
      </c>
      <c r="M43" s="55" t="s">
        <v>58</v>
      </c>
      <c r="N43" s="60">
        <f>SUMIF($O$7:$O$38,"UDel",$V$7:$V$38)</f>
        <v>5</v>
      </c>
      <c r="O43" s="60">
        <f>N43+'4x100m'!O43</f>
        <v>43</v>
      </c>
      <c r="P43" s="49"/>
    </row>
    <row r="44" spans="2:22" ht="14.25" customHeight="1">
      <c r="C44" s="50" t="s">
        <v>26</v>
      </c>
      <c r="D44" s="28">
        <f>SUMIF($C$7:$C$38,"UMD",$J$7:$J$38)</f>
        <v>9</v>
      </c>
      <c r="E44" s="48">
        <f>D44+'4x100m'!E44</f>
        <v>64</v>
      </c>
      <c r="M44" s="55" t="s">
        <v>26</v>
      </c>
      <c r="N44" s="60">
        <f>SUMIF($O$7:$O$38,"UMD",$V$7:$V$38)</f>
        <v>3</v>
      </c>
      <c r="O44" s="60">
        <f>N44+'4x100m'!O44</f>
        <v>31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D45+'4x100m'!E45</f>
        <v>2</v>
      </c>
      <c r="M45" s="56" t="s">
        <v>103</v>
      </c>
      <c r="N45" s="60">
        <f>SUMIF($O$7:$O$38,"Towson",$V$7:$V$38)</f>
        <v>0</v>
      </c>
      <c r="O45" s="60">
        <f>N45+'4x100m'!O45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D46+'4x100m'!E46</f>
        <v>0</v>
      </c>
      <c r="M46" s="57" t="s">
        <v>93</v>
      </c>
      <c r="N46" s="60">
        <f>SUMIF($O$7:$O$38,"Loyola",$V$7:$V$38)</f>
        <v>0</v>
      </c>
      <c r="O46" s="60">
        <f>N46+'4x100m'!O46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2">
    <sortCondition ref="H7:H12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1000"/>
  <sheetViews>
    <sheetView workbookViewId="0">
      <selection activeCell="P7" sqref="P7"/>
    </sheetView>
  </sheetViews>
  <sheetFormatPr defaultColWidth="14.453125" defaultRowHeight="15" customHeight="1"/>
  <cols>
    <col min="1" max="1" width="8.6328125" customWidth="1"/>
    <col min="2" max="2" width="16.0898437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2" width="8.6328125" customWidth="1"/>
    <col min="13" max="13" width="7.453125" bestFit="1" customWidth="1"/>
    <col min="14" max="14" width="18.45312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131</v>
      </c>
      <c r="C1" s="143"/>
      <c r="D1" s="143"/>
      <c r="E1" s="143"/>
      <c r="F1" s="143"/>
      <c r="G1" s="143"/>
      <c r="H1" s="144"/>
    </row>
    <row r="2" spans="2:22" ht="14.25" customHeight="1" thickBot="1">
      <c r="B2" s="145"/>
      <c r="C2" s="146"/>
      <c r="D2" s="146"/>
      <c r="E2" s="146"/>
      <c r="F2" s="146"/>
      <c r="G2" s="146"/>
      <c r="H2" s="147"/>
    </row>
    <row r="3" spans="2:22" ht="14.25" customHeight="1">
      <c r="E3" s="7"/>
      <c r="O3" s="1"/>
    </row>
    <row r="4" spans="2:22" ht="14.25" customHeight="1" thickBot="1"/>
    <row r="5" spans="2:22" ht="14.25" customHeight="1" thickBot="1">
      <c r="B5" s="136" t="s">
        <v>8</v>
      </c>
      <c r="C5" s="139"/>
      <c r="D5" s="139"/>
      <c r="E5" s="139"/>
      <c r="F5" s="139"/>
      <c r="G5" s="139"/>
      <c r="H5" s="139"/>
      <c r="I5" s="139"/>
      <c r="J5" s="139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31</v>
      </c>
      <c r="C7" s="68" t="s">
        <v>26</v>
      </c>
      <c r="D7" s="69">
        <f>VLOOKUP(B7,'Athlete Key'!B:D, 3,FALSE)</f>
        <v>24</v>
      </c>
      <c r="E7" s="69">
        <v>3</v>
      </c>
      <c r="F7" s="103">
        <v>8.3333333333333329E-2</v>
      </c>
      <c r="G7" s="69">
        <v>1</v>
      </c>
      <c r="H7" s="65">
        <v>8.3333333333333329E-2</v>
      </c>
      <c r="I7" s="70">
        <v>1</v>
      </c>
      <c r="J7" s="71">
        <v>5</v>
      </c>
      <c r="N7" s="67" t="s">
        <v>71</v>
      </c>
      <c r="O7" s="68" t="s">
        <v>58</v>
      </c>
      <c r="P7" s="69">
        <f>VLOOKUP(N7,'Athlete Key'!B:D, 3,FALSE)</f>
        <v>63</v>
      </c>
      <c r="Q7" s="69">
        <v>1</v>
      </c>
      <c r="R7" s="103">
        <v>0.10416666666666667</v>
      </c>
      <c r="S7" s="69">
        <v>1</v>
      </c>
      <c r="T7" s="90">
        <v>0.10902777777777778</v>
      </c>
      <c r="U7" s="91">
        <v>1</v>
      </c>
      <c r="V7" s="88">
        <v>5</v>
      </c>
    </row>
    <row r="8" spans="2:22" ht="14.25" customHeight="1">
      <c r="B8" s="72" t="s">
        <v>12</v>
      </c>
      <c r="C8" s="61" t="s">
        <v>6</v>
      </c>
      <c r="D8" s="60">
        <f>VLOOKUP(B8,'Athlete Key'!B:D, 3,FALSE)</f>
        <v>6</v>
      </c>
      <c r="E8" s="60">
        <v>4</v>
      </c>
      <c r="F8" s="99">
        <v>8.7499999999999994E-2</v>
      </c>
      <c r="G8" s="60">
        <v>1</v>
      </c>
      <c r="H8" s="65">
        <v>8.4722222222222213E-2</v>
      </c>
      <c r="I8" s="62">
        <v>2</v>
      </c>
      <c r="J8" s="73">
        <v>4</v>
      </c>
      <c r="N8" s="72" t="s">
        <v>52</v>
      </c>
      <c r="O8" s="61" t="s">
        <v>26</v>
      </c>
      <c r="P8" s="60">
        <f>VLOOKUP(N8,'Athlete Key'!B:D, 3,FALSE)</f>
        <v>45</v>
      </c>
      <c r="Q8" s="60">
        <v>2</v>
      </c>
      <c r="R8" s="99">
        <v>0.10625</v>
      </c>
      <c r="S8" s="60">
        <v>1</v>
      </c>
      <c r="T8" s="65">
        <v>0.11180555555555556</v>
      </c>
      <c r="U8" s="63">
        <v>2</v>
      </c>
      <c r="V8" s="74">
        <v>4</v>
      </c>
    </row>
    <row r="9" spans="2:22" ht="14.25" customHeight="1">
      <c r="B9" s="72" t="s">
        <v>29</v>
      </c>
      <c r="C9" s="61" t="s">
        <v>26</v>
      </c>
      <c r="D9" s="60">
        <f>VLOOKUP(B9,'Athlete Key'!B:D, 3,FALSE)</f>
        <v>22</v>
      </c>
      <c r="E9" s="60">
        <v>2</v>
      </c>
      <c r="F9" s="99">
        <v>8.3333333333333329E-2</v>
      </c>
      <c r="G9" s="60">
        <v>1</v>
      </c>
      <c r="H9" s="65">
        <v>8.6111111111111124E-2</v>
      </c>
      <c r="I9" s="62">
        <v>3</v>
      </c>
      <c r="J9" s="73">
        <v>3</v>
      </c>
      <c r="N9" s="72" t="s">
        <v>22</v>
      </c>
      <c r="O9" s="61" t="s">
        <v>6</v>
      </c>
      <c r="P9" s="60">
        <f>VLOOKUP(N9,'Athlete Key'!B:D, 3,FALSE)</f>
        <v>17</v>
      </c>
      <c r="Q9" s="60">
        <v>3</v>
      </c>
      <c r="R9" s="99">
        <v>0.11458333333333333</v>
      </c>
      <c r="S9" s="60">
        <v>1</v>
      </c>
      <c r="T9" s="60"/>
      <c r="U9" s="63">
        <v>3</v>
      </c>
      <c r="V9" s="74"/>
    </row>
    <row r="10" spans="2:22" ht="14.25" customHeight="1">
      <c r="B10" s="72" t="s">
        <v>59</v>
      </c>
      <c r="C10" s="61" t="s">
        <v>58</v>
      </c>
      <c r="D10" s="60">
        <f>VLOOKUP(B10,'Athlete Key'!B:D, 3,FALSE)</f>
        <v>51</v>
      </c>
      <c r="E10" s="60">
        <v>5</v>
      </c>
      <c r="F10" s="99">
        <v>9.0277777777777776E-2</v>
      </c>
      <c r="G10" s="60">
        <v>1</v>
      </c>
      <c r="H10" s="65">
        <v>9.2361111111111116E-2</v>
      </c>
      <c r="I10" s="62">
        <v>4</v>
      </c>
      <c r="J10" s="73">
        <v>2</v>
      </c>
      <c r="N10" s="72" t="s">
        <v>72</v>
      </c>
      <c r="O10" s="61" t="s">
        <v>58</v>
      </c>
      <c r="P10" s="60">
        <f>VLOOKUP(N10,'Athlete Key'!B:D, 3,FALSE)</f>
        <v>64</v>
      </c>
      <c r="Q10" s="60">
        <v>4</v>
      </c>
      <c r="R10" s="99">
        <v>0.11805555555555555</v>
      </c>
      <c r="S10" s="60">
        <v>1</v>
      </c>
      <c r="T10" s="60"/>
      <c r="U10" s="63">
        <v>4</v>
      </c>
      <c r="V10" s="74"/>
    </row>
    <row r="11" spans="2:22" ht="14.25" customHeight="1">
      <c r="B11" s="72" t="s">
        <v>17</v>
      </c>
      <c r="C11" s="61" t="s">
        <v>6</v>
      </c>
      <c r="D11" s="60">
        <f>VLOOKUP(B11,'Athlete Key'!B:D, 3,FALSE)</f>
        <v>11</v>
      </c>
      <c r="E11" s="60">
        <v>8</v>
      </c>
      <c r="F11" s="99">
        <v>9.7222222222222224E-2</v>
      </c>
      <c r="G11" s="60">
        <v>2</v>
      </c>
      <c r="H11" s="65">
        <v>9.7222222222222224E-2</v>
      </c>
      <c r="I11" s="63">
        <v>5</v>
      </c>
      <c r="J11" s="74">
        <v>1</v>
      </c>
      <c r="N11" s="72" t="s">
        <v>111</v>
      </c>
      <c r="O11" s="61" t="s">
        <v>103</v>
      </c>
      <c r="P11" s="60">
        <f>VLOOKUP(N11,'Athlete Key'!B:D, 3,FALSE)</f>
        <v>95</v>
      </c>
      <c r="Q11" s="60">
        <v>5</v>
      </c>
      <c r="R11" s="99">
        <v>0.12152777777777778</v>
      </c>
      <c r="S11" s="60">
        <v>1</v>
      </c>
      <c r="T11" s="60"/>
      <c r="U11" s="63">
        <v>5</v>
      </c>
      <c r="V11" s="74"/>
    </row>
    <row r="12" spans="2:22" ht="14.25" customHeight="1">
      <c r="B12" s="72" t="s">
        <v>33</v>
      </c>
      <c r="C12" s="61" t="s">
        <v>26</v>
      </c>
      <c r="D12" s="60">
        <f>VLOOKUP(B12,'Athlete Key'!B:D, 3,FALSE)</f>
        <v>26</v>
      </c>
      <c r="E12" s="60" t="s">
        <v>133</v>
      </c>
      <c r="F12" s="99">
        <v>0.10347222222222222</v>
      </c>
      <c r="G12" s="60">
        <v>2</v>
      </c>
      <c r="H12" s="65">
        <v>0.10416666666666667</v>
      </c>
      <c r="I12" s="63">
        <v>6</v>
      </c>
      <c r="J12" s="74">
        <v>0</v>
      </c>
      <c r="N12" s="72" t="s">
        <v>54</v>
      </c>
      <c r="O12" s="61" t="s">
        <v>26</v>
      </c>
      <c r="P12" s="60">
        <f>VLOOKUP(N12,'Athlete Key'!B:D, 3,FALSE)</f>
        <v>47</v>
      </c>
      <c r="Q12" s="60">
        <v>6</v>
      </c>
      <c r="R12" s="61" t="s">
        <v>120</v>
      </c>
      <c r="S12" s="60">
        <v>1</v>
      </c>
      <c r="T12" s="65"/>
      <c r="U12" s="63">
        <v>6</v>
      </c>
      <c r="V12" s="74">
        <v>0</v>
      </c>
    </row>
    <row r="13" spans="2:22" ht="14.25" customHeight="1">
      <c r="B13" s="72" t="s">
        <v>96</v>
      </c>
      <c r="C13" s="61" t="s">
        <v>93</v>
      </c>
      <c r="D13" s="60">
        <f>VLOOKUP(B13,'Athlete Key'!B:D, 3,FALSE)</f>
        <v>82</v>
      </c>
      <c r="E13" s="60">
        <v>1</v>
      </c>
      <c r="F13" s="99">
        <v>8.3333333333333329E-2</v>
      </c>
      <c r="G13" s="60">
        <v>1</v>
      </c>
      <c r="H13" s="65"/>
      <c r="I13" s="63">
        <v>7</v>
      </c>
      <c r="J13" s="74">
        <v>0</v>
      </c>
      <c r="N13" s="72" t="s">
        <v>56</v>
      </c>
      <c r="O13" s="61" t="s">
        <v>26</v>
      </c>
      <c r="P13" s="60">
        <f>VLOOKUP(N13,'Athlete Key'!B:D, 3,FALSE)</f>
        <v>49</v>
      </c>
      <c r="Q13" s="60">
        <v>7</v>
      </c>
      <c r="R13" s="61" t="s">
        <v>120</v>
      </c>
      <c r="S13" s="60">
        <v>1</v>
      </c>
      <c r="T13" s="65"/>
      <c r="U13" s="63">
        <v>7</v>
      </c>
      <c r="V13" s="74">
        <v>0</v>
      </c>
    </row>
    <row r="14" spans="2:22" ht="14.25" customHeight="1">
      <c r="B14" s="72" t="s">
        <v>108</v>
      </c>
      <c r="C14" s="61" t="s">
        <v>103</v>
      </c>
      <c r="D14" s="60">
        <f>VLOOKUP(B14,'Athlete Key'!B:D, 3,FALSE)</f>
        <v>92</v>
      </c>
      <c r="E14" s="60">
        <v>6</v>
      </c>
      <c r="F14" s="99">
        <v>9.3055555555555558E-2</v>
      </c>
      <c r="G14" s="60">
        <v>1</v>
      </c>
      <c r="H14" s="65"/>
      <c r="I14" s="63">
        <v>8</v>
      </c>
      <c r="J14" s="74">
        <v>0</v>
      </c>
      <c r="N14" s="75" t="s">
        <v>78</v>
      </c>
      <c r="O14" s="60" t="s">
        <v>58</v>
      </c>
      <c r="P14" s="60">
        <v>71</v>
      </c>
      <c r="Q14" s="60"/>
      <c r="R14" s="60"/>
      <c r="S14" s="60"/>
      <c r="T14" s="65">
        <v>0.12916666666666668</v>
      </c>
      <c r="U14" s="63">
        <v>8</v>
      </c>
      <c r="V14" s="74">
        <v>3</v>
      </c>
    </row>
    <row r="15" spans="2:22" ht="14.25" customHeight="1">
      <c r="B15" s="72" t="s">
        <v>107</v>
      </c>
      <c r="C15" s="61" t="s">
        <v>103</v>
      </c>
      <c r="D15" s="60">
        <f>VLOOKUP(B15,'Athlete Key'!B:D, 3,FALSE)</f>
        <v>91</v>
      </c>
      <c r="E15" s="60">
        <v>7</v>
      </c>
      <c r="F15" s="99">
        <v>9.7222222222222224E-2</v>
      </c>
      <c r="G15" s="60">
        <v>2</v>
      </c>
      <c r="H15" s="65"/>
      <c r="I15" s="63">
        <v>9</v>
      </c>
      <c r="J15" s="74">
        <v>0</v>
      </c>
      <c r="N15" s="76"/>
      <c r="O15" s="60"/>
      <c r="P15" s="60"/>
      <c r="Q15" s="60"/>
      <c r="R15" s="60"/>
      <c r="S15" s="60"/>
      <c r="T15" s="60"/>
      <c r="U15" s="63">
        <v>9</v>
      </c>
      <c r="V15" s="74">
        <v>0</v>
      </c>
    </row>
    <row r="16" spans="2:22" ht="14.25" customHeight="1">
      <c r="B16" s="72" t="s">
        <v>43</v>
      </c>
      <c r="C16" s="61" t="s">
        <v>26</v>
      </c>
      <c r="D16" s="60">
        <f>VLOOKUP(B16,'Athlete Key'!B:D, 3,FALSE)</f>
        <v>36</v>
      </c>
      <c r="E16" s="60" t="s">
        <v>134</v>
      </c>
      <c r="F16" s="61" t="s">
        <v>120</v>
      </c>
      <c r="G16" s="60">
        <v>2</v>
      </c>
      <c r="H16" s="65"/>
      <c r="I16" s="63">
        <v>10</v>
      </c>
      <c r="J16" s="74">
        <v>0</v>
      </c>
      <c r="N16" s="76"/>
      <c r="O16" s="60"/>
      <c r="P16" s="60"/>
      <c r="Q16" s="60"/>
      <c r="R16" s="60"/>
      <c r="S16" s="60"/>
      <c r="T16" s="60"/>
      <c r="U16" s="63">
        <v>10</v>
      </c>
      <c r="V16" s="74">
        <v>0</v>
      </c>
    </row>
    <row r="17" spans="2:22" ht="14.25" customHeight="1">
      <c r="B17" s="76"/>
      <c r="C17" s="60"/>
      <c r="D17" s="60"/>
      <c r="E17" s="60"/>
      <c r="F17" s="60"/>
      <c r="G17" s="60"/>
      <c r="H17" s="128"/>
      <c r="I17" s="63">
        <v>11</v>
      </c>
      <c r="J17" s="74">
        <v>0</v>
      </c>
      <c r="N17" s="76"/>
      <c r="O17" s="60"/>
      <c r="P17" s="60"/>
      <c r="Q17" s="60"/>
      <c r="R17" s="60"/>
      <c r="S17" s="60"/>
      <c r="T17" s="60"/>
      <c r="U17" s="63">
        <v>11</v>
      </c>
      <c r="V17" s="74">
        <v>0</v>
      </c>
    </row>
    <row r="18" spans="2:22" ht="14.25" customHeight="1">
      <c r="B18" s="76"/>
      <c r="C18" s="60"/>
      <c r="D18" s="60"/>
      <c r="E18" s="60"/>
      <c r="F18" s="60"/>
      <c r="G18" s="60"/>
      <c r="H18" s="123"/>
      <c r="I18" s="63">
        <v>12</v>
      </c>
      <c r="J18" s="74">
        <v>0</v>
      </c>
      <c r="N18" s="76"/>
      <c r="O18" s="60"/>
      <c r="P18" s="60"/>
      <c r="Q18" s="60"/>
      <c r="R18" s="60"/>
      <c r="S18" s="60"/>
      <c r="T18" s="60"/>
      <c r="U18" s="63">
        <v>12</v>
      </c>
      <c r="V18" s="74">
        <v>0</v>
      </c>
    </row>
    <row r="19" spans="2:22" ht="14.25" customHeight="1">
      <c r="B19" s="76"/>
      <c r="C19" s="60"/>
      <c r="D19" s="60"/>
      <c r="E19" s="60"/>
      <c r="F19" s="60"/>
      <c r="G19" s="60"/>
      <c r="H19" s="60"/>
      <c r="I19" s="63">
        <v>13</v>
      </c>
      <c r="J19" s="74">
        <v>0</v>
      </c>
      <c r="N19" s="76"/>
      <c r="O19" s="60"/>
      <c r="P19" s="60"/>
      <c r="Q19" s="60"/>
      <c r="R19" s="60"/>
      <c r="S19" s="60"/>
      <c r="T19" s="60"/>
      <c r="U19" s="63">
        <v>13</v>
      </c>
      <c r="V19" s="74">
        <v>0</v>
      </c>
    </row>
    <row r="20" spans="2:22" ht="14.25" customHeight="1">
      <c r="B20" s="76"/>
      <c r="C20" s="60"/>
      <c r="D20" s="60"/>
      <c r="E20" s="60"/>
      <c r="F20" s="60"/>
      <c r="G20" s="60"/>
      <c r="H20" s="60"/>
      <c r="I20" s="63">
        <v>14</v>
      </c>
      <c r="J20" s="74">
        <v>0</v>
      </c>
      <c r="N20" s="76"/>
      <c r="O20" s="60"/>
      <c r="P20" s="60"/>
      <c r="Q20" s="60"/>
      <c r="R20" s="60"/>
      <c r="S20" s="60"/>
      <c r="T20" s="60"/>
      <c r="U20" s="63">
        <v>14</v>
      </c>
      <c r="V20" s="74">
        <v>0</v>
      </c>
    </row>
    <row r="21" spans="2:22" ht="14.25" customHeight="1">
      <c r="B21" s="76"/>
      <c r="C21" s="60"/>
      <c r="D21" s="60"/>
      <c r="E21" s="60"/>
      <c r="F21" s="60"/>
      <c r="G21" s="60"/>
      <c r="H21" s="60"/>
      <c r="I21" s="63">
        <v>15</v>
      </c>
      <c r="J21" s="74">
        <v>0</v>
      </c>
      <c r="N21" s="76"/>
      <c r="O21" s="60"/>
      <c r="P21" s="60"/>
      <c r="Q21" s="60"/>
      <c r="R21" s="60"/>
      <c r="S21" s="60"/>
      <c r="T21" s="60"/>
      <c r="U21" s="63">
        <v>15</v>
      </c>
      <c r="V21" s="74">
        <v>0</v>
      </c>
    </row>
    <row r="22" spans="2:22" ht="14.25" customHeight="1">
      <c r="B22" s="76"/>
      <c r="C22" s="60"/>
      <c r="D22" s="60"/>
      <c r="E22" s="60"/>
      <c r="F22" s="60"/>
      <c r="G22" s="60"/>
      <c r="H22" s="60"/>
      <c r="I22" s="63">
        <v>16</v>
      </c>
      <c r="J22" s="74">
        <v>0</v>
      </c>
      <c r="N22" s="76"/>
      <c r="O22" s="60"/>
      <c r="P22" s="60"/>
      <c r="Q22" s="60"/>
      <c r="R22" s="60"/>
      <c r="S22" s="60"/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60"/>
      <c r="G23" s="60"/>
      <c r="H23" s="60"/>
      <c r="I23" s="63">
        <v>17</v>
      </c>
      <c r="J23" s="74">
        <v>0</v>
      </c>
      <c r="N23" s="76"/>
      <c r="O23" s="60"/>
      <c r="P23" s="60"/>
      <c r="Q23" s="60"/>
      <c r="R23" s="60"/>
      <c r="S23" s="60"/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60"/>
      <c r="G24" s="60"/>
      <c r="H24" s="60"/>
      <c r="I24" s="63">
        <v>18</v>
      </c>
      <c r="J24" s="74">
        <v>0</v>
      </c>
      <c r="N24" s="76"/>
      <c r="O24" s="60"/>
      <c r="P24" s="60"/>
      <c r="Q24" s="60"/>
      <c r="R24" s="60"/>
      <c r="S24" s="60"/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60"/>
      <c r="G25" s="60"/>
      <c r="H25" s="60"/>
      <c r="I25" s="63">
        <v>19</v>
      </c>
      <c r="J25" s="74">
        <v>0</v>
      </c>
      <c r="N25" s="76"/>
      <c r="O25" s="60"/>
      <c r="P25" s="60"/>
      <c r="Q25" s="60"/>
      <c r="R25" s="60"/>
      <c r="S25" s="60"/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60"/>
      <c r="G26" s="60"/>
      <c r="H26" s="60"/>
      <c r="I26" s="63">
        <v>20</v>
      </c>
      <c r="J26" s="74">
        <v>0</v>
      </c>
      <c r="N26" s="76"/>
      <c r="O26" s="60"/>
      <c r="P26" s="60"/>
      <c r="Q26" s="60"/>
      <c r="R26" s="60"/>
      <c r="S26" s="60"/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60"/>
      <c r="G27" s="60"/>
      <c r="H27" s="60"/>
      <c r="I27" s="63">
        <v>21</v>
      </c>
      <c r="J27" s="74">
        <v>0</v>
      </c>
      <c r="N27" s="76"/>
      <c r="O27" s="60"/>
      <c r="P27" s="60"/>
      <c r="Q27" s="60"/>
      <c r="R27" s="60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60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60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60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60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60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60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60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60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60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60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7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5</v>
      </c>
      <c r="E42" s="48">
        <f>D42+'3000m Steeplechase'!E42</f>
        <v>30</v>
      </c>
      <c r="M42" s="54" t="s">
        <v>6</v>
      </c>
      <c r="N42" s="60">
        <f>SUMIF($O$7:$O$38,"UMBC",$V$7:$V$38)</f>
        <v>0</v>
      </c>
      <c r="O42" s="60">
        <f>N42+'3000m Steeplechase'!O42</f>
        <v>26</v>
      </c>
      <c r="P42" s="49"/>
    </row>
    <row r="43" spans="2:22" ht="14.25" customHeight="1">
      <c r="C43" s="50" t="s">
        <v>58</v>
      </c>
      <c r="D43" s="28">
        <f>SUMIF($C$7:$C$38,"UDel",$J$7:$J$38)</f>
        <v>2</v>
      </c>
      <c r="E43" s="48">
        <f>D43+'3000m Steeplechase'!E43</f>
        <v>20</v>
      </c>
      <c r="M43" s="55" t="s">
        <v>58</v>
      </c>
      <c r="N43" s="60">
        <f>SUMIF($O$7:$O$38,"UDel",$V$7:$V$38)</f>
        <v>8</v>
      </c>
      <c r="O43" s="60">
        <f>N43+'3000m Steeplechase'!O43</f>
        <v>51</v>
      </c>
      <c r="P43" s="49"/>
    </row>
    <row r="44" spans="2:22" ht="14.25" customHeight="1">
      <c r="C44" s="50" t="s">
        <v>26</v>
      </c>
      <c r="D44" s="28">
        <f>SUMIF($C$7:$C$38,"UMD",$J$7:$J$38)</f>
        <v>8</v>
      </c>
      <c r="E44" s="48">
        <f>D44+'3000m Steeplechase'!E44</f>
        <v>72</v>
      </c>
      <c r="M44" s="55" t="s">
        <v>26</v>
      </c>
      <c r="N44" s="60">
        <f>SUMIF($O$7:$O$38,"UMD",$V$7:$V$38)</f>
        <v>4</v>
      </c>
      <c r="O44" s="60">
        <f>N44+'3000m Steeplechase'!O44</f>
        <v>35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D45+'3000m Steeplechase'!E45</f>
        <v>2</v>
      </c>
      <c r="M45" s="56" t="s">
        <v>103</v>
      </c>
      <c r="N45" s="60">
        <f>SUMIF($O$7:$O$38,"Towson",$V$7:$V$38)</f>
        <v>0</v>
      </c>
      <c r="O45" s="60">
        <f>N45+'3000m Steeplechase'!O45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D46+'3000m Steeplechase'!E46</f>
        <v>0</v>
      </c>
      <c r="M46" s="57" t="s">
        <v>93</v>
      </c>
      <c r="N46" s="60">
        <f>SUMIF($O$7:$O$38,"Loyola",$V$7:$V$38)</f>
        <v>0</v>
      </c>
      <c r="O46" s="60">
        <f>N46+'3000m Steeplechase'!O46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6">
    <sortCondition ref="H7:H16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V1000"/>
  <sheetViews>
    <sheetView topLeftCell="B1" workbookViewId="0">
      <selection activeCell="U9" sqref="U9"/>
    </sheetView>
  </sheetViews>
  <sheetFormatPr defaultColWidth="14.453125" defaultRowHeight="15" customHeight="1"/>
  <cols>
    <col min="1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1" bestFit="1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132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F4" s="1"/>
      <c r="R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11" t="s">
        <v>115</v>
      </c>
      <c r="C7" s="16" t="s">
        <v>6</v>
      </c>
      <c r="D7" s="17"/>
      <c r="E7" s="17">
        <v>2</v>
      </c>
      <c r="F7" s="18">
        <v>0.16111111111111112</v>
      </c>
      <c r="G7" s="24">
        <v>1</v>
      </c>
      <c r="H7" s="129">
        <v>2.5776620370370372E-3</v>
      </c>
      <c r="I7" s="23">
        <v>1</v>
      </c>
      <c r="J7" s="25">
        <v>5</v>
      </c>
      <c r="N7" s="11" t="s">
        <v>129</v>
      </c>
      <c r="O7" s="16" t="s">
        <v>58</v>
      </c>
      <c r="P7" s="17"/>
      <c r="Q7" s="17">
        <v>3</v>
      </c>
      <c r="R7" s="18">
        <v>0.18541666666666667</v>
      </c>
      <c r="S7" s="24">
        <v>1</v>
      </c>
      <c r="T7" s="21">
        <v>0.1986111111111111</v>
      </c>
      <c r="U7" s="26">
        <v>1</v>
      </c>
      <c r="V7" s="27">
        <v>5</v>
      </c>
    </row>
    <row r="8" spans="2:22" ht="14.25" customHeight="1">
      <c r="B8" s="34" t="s">
        <v>128</v>
      </c>
      <c r="C8" s="36" t="s">
        <v>26</v>
      </c>
      <c r="D8" s="28"/>
      <c r="E8" s="28">
        <v>4</v>
      </c>
      <c r="F8" s="39" t="s">
        <v>120</v>
      </c>
      <c r="G8" s="30">
        <v>1</v>
      </c>
      <c r="H8" s="129">
        <v>2.648958333333333E-3</v>
      </c>
      <c r="I8" s="32">
        <v>2</v>
      </c>
      <c r="J8" s="33">
        <v>3</v>
      </c>
      <c r="N8" s="34" t="s">
        <v>116</v>
      </c>
      <c r="O8" s="36" t="s">
        <v>93</v>
      </c>
      <c r="P8" s="28"/>
      <c r="Q8" s="28">
        <v>2</v>
      </c>
      <c r="R8" s="38">
        <v>0.25</v>
      </c>
      <c r="S8" s="30">
        <v>1</v>
      </c>
      <c r="T8" s="31">
        <v>0.23194444444444443</v>
      </c>
      <c r="U8" s="35">
        <v>2</v>
      </c>
      <c r="V8" s="37">
        <v>3</v>
      </c>
    </row>
    <row r="9" spans="2:22" ht="14.25" customHeight="1" thickBot="1">
      <c r="B9" s="29" t="s">
        <v>142</v>
      </c>
      <c r="C9" s="36" t="s">
        <v>58</v>
      </c>
      <c r="D9" s="28"/>
      <c r="E9" s="28"/>
      <c r="F9" s="31"/>
      <c r="G9" s="30"/>
      <c r="H9" s="129">
        <v>2.8876157407407405E-3</v>
      </c>
      <c r="I9" s="32">
        <v>3</v>
      </c>
      <c r="J9" s="33">
        <v>1</v>
      </c>
      <c r="N9" s="34" t="s">
        <v>128</v>
      </c>
      <c r="O9" s="36" t="s">
        <v>26</v>
      </c>
      <c r="P9" s="28"/>
      <c r="Q9" s="28">
        <v>4</v>
      </c>
      <c r="R9" s="39" t="s">
        <v>120</v>
      </c>
      <c r="S9" s="30">
        <v>1</v>
      </c>
      <c r="T9" s="31"/>
      <c r="U9" s="35">
        <v>3</v>
      </c>
      <c r="V9" s="37"/>
    </row>
    <row r="10" spans="2:22" ht="14.25" customHeight="1">
      <c r="B10" s="34" t="s">
        <v>116</v>
      </c>
      <c r="C10" s="16" t="s">
        <v>93</v>
      </c>
      <c r="D10" s="28"/>
      <c r="E10" s="28">
        <v>3</v>
      </c>
      <c r="F10" s="38">
        <v>0.20833333333333334</v>
      </c>
      <c r="G10" s="30">
        <v>1</v>
      </c>
      <c r="H10" s="129">
        <v>3.4048611111111115E-3</v>
      </c>
      <c r="I10" s="32">
        <v>4</v>
      </c>
      <c r="J10" s="33">
        <v>0</v>
      </c>
      <c r="N10" s="29" t="s">
        <v>115</v>
      </c>
      <c r="O10" s="28" t="s">
        <v>6</v>
      </c>
      <c r="P10" s="28"/>
      <c r="Q10" s="28">
        <v>5</v>
      </c>
      <c r="R10" s="31"/>
      <c r="S10" s="30"/>
      <c r="T10" s="31"/>
      <c r="U10" s="35">
        <v>4</v>
      </c>
      <c r="V10" s="37">
        <v>0</v>
      </c>
    </row>
    <row r="11" spans="2:22" ht="14.25" customHeight="1">
      <c r="B11" s="29"/>
      <c r="C11" s="28"/>
      <c r="D11" s="28"/>
      <c r="E11" s="28"/>
      <c r="F11" s="30"/>
      <c r="G11" s="30"/>
      <c r="H11" s="129"/>
      <c r="I11" s="35">
        <v>5</v>
      </c>
      <c r="J11" s="37">
        <v>0</v>
      </c>
      <c r="N11" s="29"/>
      <c r="O11" s="28"/>
      <c r="P11" s="28"/>
      <c r="Q11" s="28"/>
      <c r="R11" s="30"/>
      <c r="S11" s="30"/>
      <c r="T11" s="30"/>
      <c r="U11" s="35">
        <v>5</v>
      </c>
      <c r="V11" s="37">
        <v>0</v>
      </c>
    </row>
    <row r="12" spans="2:22" ht="14.25" customHeight="1">
      <c r="B12" s="29"/>
      <c r="C12" s="28"/>
      <c r="D12" s="28"/>
      <c r="E12" s="28"/>
      <c r="F12" s="30"/>
      <c r="G12" s="30"/>
      <c r="H12" s="30"/>
      <c r="I12" s="35">
        <v>6</v>
      </c>
      <c r="J12" s="37">
        <v>0</v>
      </c>
      <c r="N12" s="29"/>
      <c r="O12" s="28"/>
      <c r="P12" s="28"/>
      <c r="Q12" s="28"/>
      <c r="R12" s="30"/>
      <c r="S12" s="30"/>
      <c r="T12" s="30"/>
      <c r="U12" s="35">
        <v>6</v>
      </c>
      <c r="V12" s="37">
        <v>0</v>
      </c>
    </row>
    <row r="13" spans="2:22" ht="14.25" customHeight="1">
      <c r="B13" s="29"/>
      <c r="C13" s="28"/>
      <c r="D13" s="28"/>
      <c r="E13" s="28"/>
      <c r="F13" s="30"/>
      <c r="G13" s="30"/>
      <c r="H13" s="30"/>
      <c r="I13" s="35">
        <v>7</v>
      </c>
      <c r="J13" s="37">
        <v>0</v>
      </c>
      <c r="N13" s="29"/>
      <c r="O13" s="28"/>
      <c r="P13" s="28"/>
      <c r="Q13" s="28"/>
      <c r="R13" s="30"/>
      <c r="S13" s="30"/>
      <c r="T13" s="30"/>
      <c r="U13" s="35">
        <v>7</v>
      </c>
      <c r="V13" s="37">
        <v>0</v>
      </c>
    </row>
    <row r="14" spans="2:22" ht="14.25" customHeight="1">
      <c r="B14" s="29"/>
      <c r="C14" s="28"/>
      <c r="D14" s="28"/>
      <c r="E14" s="28"/>
      <c r="F14" s="30"/>
      <c r="G14" s="30"/>
      <c r="H14" s="30"/>
      <c r="I14" s="35">
        <v>8</v>
      </c>
      <c r="J14" s="37">
        <v>0</v>
      </c>
      <c r="N14" s="29"/>
      <c r="O14" s="28"/>
      <c r="P14" s="28"/>
      <c r="Q14" s="28"/>
      <c r="R14" s="30"/>
      <c r="S14" s="30"/>
      <c r="T14" s="30"/>
      <c r="U14" s="35">
        <v>8</v>
      </c>
      <c r="V14" s="37">
        <v>0</v>
      </c>
    </row>
    <row r="15" spans="2:22" ht="14.25" customHeight="1">
      <c r="B15" s="29"/>
      <c r="C15" s="28"/>
      <c r="D15" s="28"/>
      <c r="E15" s="28"/>
      <c r="F15" s="30"/>
      <c r="G15" s="30"/>
      <c r="H15" s="30"/>
      <c r="I15" s="35">
        <v>9</v>
      </c>
      <c r="J15" s="37">
        <v>0</v>
      </c>
      <c r="N15" s="29"/>
      <c r="O15" s="28"/>
      <c r="P15" s="28"/>
      <c r="Q15" s="28"/>
      <c r="R15" s="30"/>
      <c r="S15" s="30"/>
      <c r="T15" s="30"/>
      <c r="U15" s="35">
        <v>9</v>
      </c>
      <c r="V15" s="37">
        <v>0</v>
      </c>
    </row>
    <row r="16" spans="2:22" ht="14.25" customHeight="1">
      <c r="B16" s="29"/>
      <c r="C16" s="28"/>
      <c r="D16" s="28"/>
      <c r="E16" s="28"/>
      <c r="F16" s="30"/>
      <c r="G16" s="30"/>
      <c r="H16" s="30"/>
      <c r="I16" s="35">
        <v>10</v>
      </c>
      <c r="J16" s="37">
        <v>0</v>
      </c>
      <c r="N16" s="29"/>
      <c r="O16" s="28"/>
      <c r="P16" s="28"/>
      <c r="Q16" s="28"/>
      <c r="R16" s="30"/>
      <c r="S16" s="30"/>
      <c r="T16" s="30"/>
      <c r="U16" s="35">
        <v>10</v>
      </c>
      <c r="V16" s="37">
        <v>0</v>
      </c>
    </row>
    <row r="17" spans="2:22" ht="14.25" customHeight="1">
      <c r="B17" s="29"/>
      <c r="C17" s="28"/>
      <c r="D17" s="28"/>
      <c r="E17" s="28"/>
      <c r="F17" s="30"/>
      <c r="G17" s="30"/>
      <c r="H17" s="30"/>
      <c r="I17" s="35">
        <v>11</v>
      </c>
      <c r="J17" s="37">
        <v>0</v>
      </c>
      <c r="N17" s="29"/>
      <c r="O17" s="28"/>
      <c r="P17" s="28"/>
      <c r="Q17" s="28"/>
      <c r="R17" s="30"/>
      <c r="S17" s="30"/>
      <c r="T17" s="30"/>
      <c r="U17" s="35">
        <v>11</v>
      </c>
      <c r="V17" s="37">
        <v>0</v>
      </c>
    </row>
    <row r="18" spans="2:22" ht="14.25" customHeight="1">
      <c r="B18" s="29"/>
      <c r="C18" s="28"/>
      <c r="D18" s="28"/>
      <c r="E18" s="28"/>
      <c r="F18" s="30"/>
      <c r="G18" s="30"/>
      <c r="H18" s="30"/>
      <c r="I18" s="35">
        <v>12</v>
      </c>
      <c r="J18" s="37">
        <v>0</v>
      </c>
      <c r="N18" s="29"/>
      <c r="O18" s="28"/>
      <c r="P18" s="28"/>
      <c r="Q18" s="28"/>
      <c r="R18" s="30"/>
      <c r="S18" s="30"/>
      <c r="T18" s="30"/>
      <c r="U18" s="35">
        <v>12</v>
      </c>
      <c r="V18" s="37">
        <v>0</v>
      </c>
    </row>
    <row r="19" spans="2:22" ht="14.25" customHeight="1">
      <c r="B19" s="29"/>
      <c r="C19" s="28"/>
      <c r="D19" s="28"/>
      <c r="E19" s="28"/>
      <c r="F19" s="30"/>
      <c r="G19" s="30"/>
      <c r="H19" s="30"/>
      <c r="I19" s="35">
        <v>13</v>
      </c>
      <c r="J19" s="37">
        <v>0</v>
      </c>
      <c r="N19" s="29"/>
      <c r="O19" s="28"/>
      <c r="P19" s="28"/>
      <c r="Q19" s="28"/>
      <c r="R19" s="30"/>
      <c r="S19" s="30"/>
      <c r="T19" s="30"/>
      <c r="U19" s="35">
        <v>13</v>
      </c>
      <c r="V19" s="37">
        <v>0</v>
      </c>
    </row>
    <row r="20" spans="2:22" ht="14.25" customHeight="1">
      <c r="B20" s="29"/>
      <c r="C20" s="28"/>
      <c r="D20" s="28"/>
      <c r="E20" s="28"/>
      <c r="F20" s="30"/>
      <c r="G20" s="30"/>
      <c r="H20" s="30"/>
      <c r="I20" s="35">
        <v>14</v>
      </c>
      <c r="J20" s="37">
        <v>0</v>
      </c>
      <c r="N20" s="29"/>
      <c r="O20" s="28"/>
      <c r="P20" s="28"/>
      <c r="Q20" s="28"/>
      <c r="R20" s="30"/>
      <c r="S20" s="30"/>
      <c r="T20" s="30"/>
      <c r="U20" s="35">
        <v>14</v>
      </c>
      <c r="V20" s="37">
        <v>0</v>
      </c>
    </row>
    <row r="21" spans="2:22" ht="14.25" customHeight="1">
      <c r="B21" s="29"/>
      <c r="C21" s="28"/>
      <c r="D21" s="28"/>
      <c r="E21" s="28"/>
      <c r="F21" s="30"/>
      <c r="G21" s="30"/>
      <c r="H21" s="30"/>
      <c r="I21" s="35">
        <v>15</v>
      </c>
      <c r="J21" s="37">
        <v>0</v>
      </c>
      <c r="N21" s="29"/>
      <c r="O21" s="28"/>
      <c r="P21" s="28"/>
      <c r="Q21" s="28"/>
      <c r="R21" s="30"/>
      <c r="S21" s="30"/>
      <c r="T21" s="30"/>
      <c r="U21" s="35">
        <v>15</v>
      </c>
      <c r="V21" s="37">
        <v>0</v>
      </c>
    </row>
    <row r="22" spans="2:22" ht="14.25" customHeight="1">
      <c r="B22" s="29"/>
      <c r="C22" s="28"/>
      <c r="D22" s="28"/>
      <c r="E22" s="28"/>
      <c r="F22" s="30"/>
      <c r="G22" s="30"/>
      <c r="H22" s="30"/>
      <c r="I22" s="35">
        <v>16</v>
      </c>
      <c r="J22" s="37">
        <v>0</v>
      </c>
      <c r="N22" s="29"/>
      <c r="O22" s="28"/>
      <c r="P22" s="28"/>
      <c r="Q22" s="28"/>
      <c r="R22" s="30"/>
      <c r="S22" s="30"/>
      <c r="T22" s="30"/>
      <c r="U22" s="35">
        <v>16</v>
      </c>
      <c r="V22" s="37">
        <v>0</v>
      </c>
    </row>
    <row r="23" spans="2:22" ht="14.25" customHeight="1">
      <c r="B23" s="29"/>
      <c r="C23" s="28"/>
      <c r="D23" s="28"/>
      <c r="E23" s="28"/>
      <c r="F23" s="30"/>
      <c r="G23" s="30"/>
      <c r="H23" s="30"/>
      <c r="I23" s="35">
        <v>17</v>
      </c>
      <c r="J23" s="37">
        <v>0</v>
      </c>
      <c r="N23" s="29"/>
      <c r="O23" s="28"/>
      <c r="P23" s="28"/>
      <c r="Q23" s="28"/>
      <c r="R23" s="30"/>
      <c r="S23" s="30"/>
      <c r="T23" s="30"/>
      <c r="U23" s="35">
        <v>17</v>
      </c>
      <c r="V23" s="37">
        <v>0</v>
      </c>
    </row>
    <row r="24" spans="2:22" ht="14.25" customHeight="1">
      <c r="B24" s="29"/>
      <c r="C24" s="28"/>
      <c r="D24" s="28"/>
      <c r="E24" s="28"/>
      <c r="F24" s="30"/>
      <c r="G24" s="30"/>
      <c r="H24" s="30"/>
      <c r="I24" s="35">
        <v>18</v>
      </c>
      <c r="J24" s="37">
        <v>0</v>
      </c>
      <c r="N24" s="29"/>
      <c r="O24" s="28"/>
      <c r="P24" s="28"/>
      <c r="Q24" s="28"/>
      <c r="R24" s="30"/>
      <c r="S24" s="30"/>
      <c r="T24" s="30"/>
      <c r="U24" s="35">
        <v>18</v>
      </c>
      <c r="V24" s="37">
        <v>0</v>
      </c>
    </row>
    <row r="25" spans="2:22" ht="14.25" customHeight="1">
      <c r="B25" s="29"/>
      <c r="C25" s="28"/>
      <c r="D25" s="28"/>
      <c r="E25" s="28"/>
      <c r="F25" s="30"/>
      <c r="G25" s="30"/>
      <c r="H25" s="30"/>
      <c r="I25" s="35">
        <v>19</v>
      </c>
      <c r="J25" s="37">
        <v>0</v>
      </c>
      <c r="N25" s="29"/>
      <c r="O25" s="28"/>
      <c r="P25" s="28"/>
      <c r="Q25" s="28"/>
      <c r="R25" s="30"/>
      <c r="S25" s="30"/>
      <c r="T25" s="30"/>
      <c r="U25" s="35">
        <v>19</v>
      </c>
      <c r="V25" s="37">
        <v>0</v>
      </c>
    </row>
    <row r="26" spans="2:22" ht="14.25" customHeight="1">
      <c r="B26" s="29"/>
      <c r="C26" s="28"/>
      <c r="D26" s="28"/>
      <c r="E26" s="28"/>
      <c r="F26" s="30"/>
      <c r="G26" s="30"/>
      <c r="H26" s="30"/>
      <c r="I26" s="35">
        <v>20</v>
      </c>
      <c r="J26" s="37">
        <v>0</v>
      </c>
      <c r="N26" s="29"/>
      <c r="O26" s="28"/>
      <c r="P26" s="28"/>
      <c r="Q26" s="28"/>
      <c r="R26" s="30"/>
      <c r="S26" s="30"/>
      <c r="T26" s="30"/>
      <c r="U26" s="35">
        <v>20</v>
      </c>
      <c r="V26" s="37">
        <v>0</v>
      </c>
    </row>
    <row r="27" spans="2:22" ht="14.25" customHeight="1">
      <c r="B27" s="29"/>
      <c r="C27" s="28"/>
      <c r="D27" s="28"/>
      <c r="E27" s="28"/>
      <c r="F27" s="30"/>
      <c r="G27" s="30"/>
      <c r="H27" s="30"/>
      <c r="I27" s="35">
        <v>21</v>
      </c>
      <c r="J27" s="37">
        <v>0</v>
      </c>
      <c r="N27" s="29"/>
      <c r="O27" s="28"/>
      <c r="P27" s="28"/>
      <c r="Q27" s="28"/>
      <c r="R27" s="30"/>
      <c r="S27" s="30"/>
      <c r="T27" s="30"/>
      <c r="U27" s="35">
        <v>21</v>
      </c>
      <c r="V27" s="37">
        <v>0</v>
      </c>
    </row>
    <row r="28" spans="2:22" ht="14.25" customHeight="1">
      <c r="B28" s="29"/>
      <c r="C28" s="28"/>
      <c r="D28" s="28"/>
      <c r="E28" s="28"/>
      <c r="F28" s="30"/>
      <c r="G28" s="30"/>
      <c r="H28" s="30"/>
      <c r="I28" s="35">
        <v>22</v>
      </c>
      <c r="J28" s="37">
        <v>0</v>
      </c>
      <c r="N28" s="29"/>
      <c r="O28" s="28"/>
      <c r="P28" s="28"/>
      <c r="Q28" s="28"/>
      <c r="R28" s="30"/>
      <c r="S28" s="30"/>
      <c r="T28" s="30"/>
      <c r="U28" s="35">
        <v>22</v>
      </c>
      <c r="V28" s="37">
        <v>0</v>
      </c>
    </row>
    <row r="29" spans="2:22" ht="14.25" customHeight="1">
      <c r="B29" s="29"/>
      <c r="C29" s="28"/>
      <c r="D29" s="28"/>
      <c r="E29" s="28"/>
      <c r="F29" s="30"/>
      <c r="G29" s="30"/>
      <c r="H29" s="30"/>
      <c r="I29" s="35">
        <v>23</v>
      </c>
      <c r="J29" s="37">
        <v>0</v>
      </c>
      <c r="N29" s="29"/>
      <c r="O29" s="28"/>
      <c r="P29" s="28"/>
      <c r="Q29" s="28"/>
      <c r="R29" s="30"/>
      <c r="S29" s="30"/>
      <c r="T29" s="30"/>
      <c r="U29" s="35">
        <v>23</v>
      </c>
      <c r="V29" s="37">
        <v>0</v>
      </c>
    </row>
    <row r="30" spans="2:22" ht="14.25" customHeight="1">
      <c r="B30" s="29"/>
      <c r="C30" s="28"/>
      <c r="D30" s="28"/>
      <c r="E30" s="28"/>
      <c r="F30" s="30"/>
      <c r="G30" s="30"/>
      <c r="H30" s="30"/>
      <c r="I30" s="35">
        <v>24</v>
      </c>
      <c r="J30" s="37">
        <v>0</v>
      </c>
      <c r="N30" s="29"/>
      <c r="O30" s="28"/>
      <c r="P30" s="28"/>
      <c r="Q30" s="28"/>
      <c r="R30" s="30"/>
      <c r="S30" s="30"/>
      <c r="T30" s="30"/>
      <c r="U30" s="35">
        <v>24</v>
      </c>
      <c r="V30" s="37">
        <v>0</v>
      </c>
    </row>
    <row r="31" spans="2:22" ht="14.25" customHeight="1">
      <c r="B31" s="29"/>
      <c r="C31" s="28"/>
      <c r="D31" s="28"/>
      <c r="E31" s="28"/>
      <c r="F31" s="30"/>
      <c r="G31" s="30"/>
      <c r="H31" s="30"/>
      <c r="I31" s="35">
        <v>25</v>
      </c>
      <c r="J31" s="37">
        <v>0</v>
      </c>
      <c r="N31" s="29"/>
      <c r="O31" s="28"/>
      <c r="P31" s="28"/>
      <c r="Q31" s="28"/>
      <c r="R31" s="30"/>
      <c r="S31" s="30"/>
      <c r="T31" s="30"/>
      <c r="U31" s="35">
        <v>25</v>
      </c>
      <c r="V31" s="37">
        <v>0</v>
      </c>
    </row>
    <row r="32" spans="2:22" ht="14.25" customHeight="1">
      <c r="B32" s="29"/>
      <c r="C32" s="28"/>
      <c r="D32" s="28"/>
      <c r="E32" s="28"/>
      <c r="F32" s="30"/>
      <c r="G32" s="30"/>
      <c r="H32" s="30"/>
      <c r="I32" s="35">
        <v>26</v>
      </c>
      <c r="J32" s="37">
        <v>0</v>
      </c>
      <c r="N32" s="29"/>
      <c r="O32" s="28"/>
      <c r="P32" s="28"/>
      <c r="Q32" s="28"/>
      <c r="R32" s="30"/>
      <c r="S32" s="30"/>
      <c r="T32" s="30"/>
      <c r="U32" s="35">
        <v>26</v>
      </c>
      <c r="V32" s="37">
        <v>0</v>
      </c>
    </row>
    <row r="33" spans="2:22" ht="14.25" customHeight="1">
      <c r="B33" s="29"/>
      <c r="C33" s="28"/>
      <c r="D33" s="28"/>
      <c r="E33" s="28"/>
      <c r="F33" s="30"/>
      <c r="G33" s="30"/>
      <c r="H33" s="30"/>
      <c r="I33" s="35">
        <v>27</v>
      </c>
      <c r="J33" s="37">
        <v>0</v>
      </c>
      <c r="N33" s="29"/>
      <c r="O33" s="28"/>
      <c r="P33" s="28"/>
      <c r="Q33" s="28"/>
      <c r="R33" s="30"/>
      <c r="S33" s="30"/>
      <c r="T33" s="30"/>
      <c r="U33" s="35">
        <v>27</v>
      </c>
      <c r="V33" s="37">
        <v>0</v>
      </c>
    </row>
    <row r="34" spans="2:22" ht="14.25" customHeight="1">
      <c r="B34" s="29"/>
      <c r="C34" s="28"/>
      <c r="D34" s="28"/>
      <c r="E34" s="28"/>
      <c r="F34" s="30"/>
      <c r="G34" s="30"/>
      <c r="H34" s="30"/>
      <c r="I34" s="35">
        <v>28</v>
      </c>
      <c r="J34" s="37">
        <v>0</v>
      </c>
      <c r="N34" s="29"/>
      <c r="O34" s="28"/>
      <c r="P34" s="28"/>
      <c r="Q34" s="28"/>
      <c r="R34" s="30"/>
      <c r="S34" s="30"/>
      <c r="T34" s="30"/>
      <c r="U34" s="35">
        <v>28</v>
      </c>
      <c r="V34" s="37">
        <v>0</v>
      </c>
    </row>
    <row r="35" spans="2:22" ht="14.25" customHeight="1">
      <c r="B35" s="29"/>
      <c r="C35" s="28"/>
      <c r="D35" s="28"/>
      <c r="E35" s="28"/>
      <c r="F35" s="30"/>
      <c r="G35" s="30"/>
      <c r="H35" s="30"/>
      <c r="I35" s="35">
        <v>29</v>
      </c>
      <c r="J35" s="37">
        <v>0</v>
      </c>
      <c r="N35" s="29"/>
      <c r="O35" s="28"/>
      <c r="P35" s="28"/>
      <c r="Q35" s="28"/>
      <c r="R35" s="30"/>
      <c r="S35" s="30"/>
      <c r="T35" s="30"/>
      <c r="U35" s="35">
        <v>29</v>
      </c>
      <c r="V35" s="37">
        <v>0</v>
      </c>
    </row>
    <row r="36" spans="2:22" ht="14.25" customHeight="1">
      <c r="B36" s="29"/>
      <c r="C36" s="28"/>
      <c r="D36" s="28"/>
      <c r="E36" s="28"/>
      <c r="F36" s="30"/>
      <c r="G36" s="30"/>
      <c r="H36" s="30"/>
      <c r="I36" s="35">
        <v>30</v>
      </c>
      <c r="J36" s="37">
        <v>0</v>
      </c>
      <c r="N36" s="29"/>
      <c r="O36" s="28"/>
      <c r="P36" s="28"/>
      <c r="Q36" s="28"/>
      <c r="R36" s="30"/>
      <c r="S36" s="30"/>
      <c r="T36" s="30"/>
      <c r="U36" s="35">
        <v>30</v>
      </c>
      <c r="V36" s="37">
        <v>0</v>
      </c>
    </row>
    <row r="37" spans="2:22" ht="14.25" customHeight="1">
      <c r="B37" s="29"/>
      <c r="C37" s="28"/>
      <c r="D37" s="28"/>
      <c r="E37" s="28"/>
      <c r="F37" s="30"/>
      <c r="G37" s="30"/>
      <c r="H37" s="30"/>
      <c r="I37" s="35">
        <v>31</v>
      </c>
      <c r="J37" s="37">
        <v>0</v>
      </c>
      <c r="N37" s="29"/>
      <c r="O37" s="28"/>
      <c r="P37" s="28"/>
      <c r="Q37" s="28"/>
      <c r="R37" s="30"/>
      <c r="S37" s="30"/>
      <c r="T37" s="30"/>
      <c r="U37" s="35">
        <v>31</v>
      </c>
      <c r="V37" s="37">
        <v>0</v>
      </c>
    </row>
    <row r="38" spans="2:22" ht="14.25" customHeight="1">
      <c r="B38" s="40"/>
      <c r="C38" s="41"/>
      <c r="D38" s="41"/>
      <c r="E38" s="41"/>
      <c r="F38" s="42"/>
      <c r="G38" s="42"/>
      <c r="H38" s="42"/>
      <c r="I38" s="43">
        <v>32</v>
      </c>
      <c r="J38" s="44">
        <v>0</v>
      </c>
      <c r="N38" s="40"/>
      <c r="O38" s="41"/>
      <c r="P38" s="41"/>
      <c r="Q38" s="41"/>
      <c r="R38" s="42"/>
      <c r="S38" s="42"/>
      <c r="T38" s="42"/>
      <c r="U38" s="43">
        <v>32</v>
      </c>
      <c r="V38" s="44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5</v>
      </c>
      <c r="E42" s="48">
        <f>D42+'800m'!E42</f>
        <v>35</v>
      </c>
      <c r="M42" s="54" t="s">
        <v>6</v>
      </c>
      <c r="N42" s="60">
        <f>SUMIF($O$7:$O$38,"UMBC",$V$7:$V$38)</f>
        <v>0</v>
      </c>
      <c r="O42" s="60">
        <f>N42+'800m'!O42</f>
        <v>26</v>
      </c>
      <c r="P42" s="49"/>
    </row>
    <row r="43" spans="2:22" ht="14.25" customHeight="1">
      <c r="C43" s="50" t="s">
        <v>58</v>
      </c>
      <c r="D43" s="28">
        <f>SUMIF($C$7:$C$38,"UDel",$J$7:$J$38)</f>
        <v>1</v>
      </c>
      <c r="E43" s="48">
        <f>D43+'800m'!E43</f>
        <v>21</v>
      </c>
      <c r="M43" s="55" t="s">
        <v>58</v>
      </c>
      <c r="N43" s="60">
        <f>SUMIF($O$7:$O$38,"UDel",$V$7:$V$38)</f>
        <v>5</v>
      </c>
      <c r="O43" s="60">
        <f>N43+'800m'!O43</f>
        <v>56</v>
      </c>
      <c r="P43" s="49"/>
    </row>
    <row r="44" spans="2:22" ht="14.25" customHeight="1">
      <c r="C44" s="50" t="s">
        <v>26</v>
      </c>
      <c r="D44" s="28">
        <f>SUMIF($C$7:$C$38,"UMD",$J$7:$J$38)</f>
        <v>3</v>
      </c>
      <c r="E44" s="48">
        <f>D44+'800m'!E44</f>
        <v>75</v>
      </c>
      <c r="M44" s="55" t="s">
        <v>26</v>
      </c>
      <c r="N44" s="60">
        <f>SUMIF($O$7:$O$38,"UMD",$V$7:$V$38)</f>
        <v>0</v>
      </c>
      <c r="O44" s="60">
        <f>N44+'800m'!O44</f>
        <v>35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D45+'800m'!E45</f>
        <v>2</v>
      </c>
      <c r="M45" s="56" t="s">
        <v>103</v>
      </c>
      <c r="N45" s="60">
        <f>SUMIF($O$7:$O$38,"Towson",$V$7:$V$38)</f>
        <v>0</v>
      </c>
      <c r="O45" s="60">
        <f>N45+'800m'!O45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D46+'800m'!E46</f>
        <v>0</v>
      </c>
      <c r="M46" s="57" t="s">
        <v>93</v>
      </c>
      <c r="N46" s="60">
        <f>SUMIF($O$7:$O$38,"Loyola",$V$7:$V$38)</f>
        <v>3</v>
      </c>
      <c r="O46" s="60">
        <f>N46+'800m'!O46</f>
        <v>4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0">
    <sortCondition ref="H7:H10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V1000"/>
  <sheetViews>
    <sheetView topLeftCell="B1" workbookViewId="0">
      <selection activeCell="P7" sqref="P7:P8"/>
    </sheetView>
  </sheetViews>
  <sheetFormatPr defaultColWidth="14.453125" defaultRowHeight="15" customHeight="1"/>
  <cols>
    <col min="1" max="1" width="8.6328125" customWidth="1"/>
    <col min="2" max="2" width="14.08984375" bestFit="1" customWidth="1"/>
    <col min="3" max="3" width="8.6328125" customWidth="1"/>
    <col min="4" max="5" width="12" customWidth="1"/>
    <col min="6" max="6" width="11.6328125" customWidth="1"/>
    <col min="7" max="7" width="9.81640625" customWidth="1"/>
    <col min="8" max="8" width="11.453125" bestFit="1" customWidth="1"/>
    <col min="9" max="13" width="8.6328125" customWidth="1"/>
    <col min="14" max="14" width="14.08984375" bestFit="1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139</v>
      </c>
      <c r="C1" s="131"/>
      <c r="D1" s="131"/>
      <c r="E1" s="131"/>
      <c r="F1" s="131"/>
      <c r="G1" s="131"/>
      <c r="H1" s="132"/>
    </row>
    <row r="2" spans="2:22" ht="14.25" customHeight="1" thickBo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 thickBot="1">
      <c r="F4" s="7"/>
      <c r="R4" s="7"/>
    </row>
    <row r="5" spans="2:22" ht="14.25" customHeight="1" thickBot="1">
      <c r="B5" s="136" t="s">
        <v>8</v>
      </c>
      <c r="C5" s="148"/>
      <c r="D5" s="148"/>
      <c r="E5" s="148"/>
      <c r="F5" s="148"/>
      <c r="G5" s="148"/>
      <c r="H5" s="148"/>
      <c r="I5" s="148"/>
      <c r="J5" s="148"/>
      <c r="M5" s="2"/>
      <c r="N5" s="139" t="s">
        <v>27</v>
      </c>
      <c r="O5" s="148"/>
      <c r="P5" s="148"/>
      <c r="Q5" s="148"/>
      <c r="R5" s="148"/>
      <c r="S5" s="148"/>
      <c r="T5" s="148"/>
      <c r="U5" s="148"/>
      <c r="V5" s="14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135</v>
      </c>
      <c r="F6" s="5" t="s">
        <v>136</v>
      </c>
      <c r="G6" s="5" t="s">
        <v>137</v>
      </c>
      <c r="H6" s="5" t="s">
        <v>138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135</v>
      </c>
      <c r="R6" s="5" t="s">
        <v>136</v>
      </c>
      <c r="S6" s="5" t="s">
        <v>137</v>
      </c>
      <c r="T6" s="5" t="s">
        <v>138</v>
      </c>
      <c r="U6" s="6" t="s">
        <v>88</v>
      </c>
      <c r="V6" s="10" t="s">
        <v>105</v>
      </c>
    </row>
    <row r="7" spans="2:22" ht="14.25" customHeight="1" thickBot="1">
      <c r="B7" s="120" t="s">
        <v>25</v>
      </c>
      <c r="C7" s="17" t="s">
        <v>26</v>
      </c>
      <c r="D7" s="69">
        <f>VLOOKUP(B7,'Athlete Key'!B:D, 3,FALSE)</f>
        <v>20</v>
      </c>
      <c r="E7" s="111"/>
      <c r="F7" s="124"/>
      <c r="G7" s="113"/>
      <c r="H7" s="114">
        <v>34.15</v>
      </c>
      <c r="I7" s="23">
        <v>1</v>
      </c>
      <c r="J7" s="25">
        <v>5</v>
      </c>
      <c r="N7" s="11" t="s">
        <v>20</v>
      </c>
      <c r="O7" s="16" t="s">
        <v>6</v>
      </c>
      <c r="P7" s="69">
        <f>VLOOKUP(N7,'Athlete Key'!B:D, 3,FALSE)</f>
        <v>15</v>
      </c>
      <c r="Q7" s="17"/>
      <c r="R7" s="18"/>
      <c r="S7" s="24"/>
      <c r="T7" s="114">
        <v>19</v>
      </c>
      <c r="U7" s="26">
        <v>1</v>
      </c>
      <c r="V7" s="27">
        <v>5</v>
      </c>
    </row>
    <row r="8" spans="2:22" ht="14.25" customHeight="1" thickBot="1">
      <c r="B8" s="29" t="s">
        <v>60</v>
      </c>
      <c r="C8" s="28" t="s">
        <v>58</v>
      </c>
      <c r="D8" s="69">
        <f>VLOOKUP(B8,'Athlete Key'!B:D, 3,FALSE)</f>
        <v>52</v>
      </c>
      <c r="E8" s="115"/>
      <c r="F8" s="117"/>
      <c r="G8" s="117"/>
      <c r="H8" s="114">
        <v>31.97</v>
      </c>
      <c r="I8" s="32">
        <v>2</v>
      </c>
      <c r="J8" s="33">
        <v>4</v>
      </c>
      <c r="N8" s="34" t="s">
        <v>21</v>
      </c>
      <c r="O8" s="36" t="s">
        <v>6</v>
      </c>
      <c r="P8" s="69">
        <f>VLOOKUP(N8,'Athlete Key'!B:D, 3,FALSE)</f>
        <v>16</v>
      </c>
      <c r="Q8" s="28"/>
      <c r="R8" s="38"/>
      <c r="S8" s="30"/>
      <c r="T8" s="114">
        <f>MAX(Q8:S8)</f>
        <v>0</v>
      </c>
      <c r="U8" s="35">
        <v>2</v>
      </c>
      <c r="V8" s="37">
        <v>4</v>
      </c>
    </row>
    <row r="9" spans="2:22" ht="14.25" customHeight="1" thickBot="1">
      <c r="B9" s="34" t="s">
        <v>18</v>
      </c>
      <c r="C9" s="36" t="s">
        <v>6</v>
      </c>
      <c r="D9" s="69">
        <f>VLOOKUP(B9,'Athlete Key'!B:D, 3,FALSE)</f>
        <v>12</v>
      </c>
      <c r="E9" s="115"/>
      <c r="F9" s="116"/>
      <c r="G9" s="117"/>
      <c r="H9" s="114">
        <v>30.3</v>
      </c>
      <c r="I9" s="32">
        <v>3</v>
      </c>
      <c r="J9" s="33">
        <v>3</v>
      </c>
      <c r="N9" s="34"/>
      <c r="O9" s="36"/>
      <c r="P9" s="28"/>
      <c r="Q9" s="28"/>
      <c r="R9" s="39"/>
      <c r="S9" s="30"/>
      <c r="T9" s="119"/>
      <c r="U9" s="35">
        <v>3</v>
      </c>
      <c r="V9" s="37">
        <v>3</v>
      </c>
    </row>
    <row r="10" spans="2:22" ht="14.25" customHeight="1" thickBot="1">
      <c r="B10" s="34" t="s">
        <v>16</v>
      </c>
      <c r="C10" s="36" t="s">
        <v>6</v>
      </c>
      <c r="D10" s="69">
        <f>VLOOKUP(B10,'Athlete Key'!B:D, 3,FALSE)</f>
        <v>10</v>
      </c>
      <c r="E10" s="115"/>
      <c r="F10" s="116"/>
      <c r="G10" s="117"/>
      <c r="H10" s="114">
        <v>24.1</v>
      </c>
      <c r="I10" s="32">
        <v>4</v>
      </c>
      <c r="J10" s="33">
        <v>2</v>
      </c>
      <c r="N10" s="29"/>
      <c r="O10" s="28"/>
      <c r="P10" s="28"/>
      <c r="Q10" s="28"/>
      <c r="R10" s="31"/>
      <c r="S10" s="30"/>
      <c r="T10" s="119"/>
      <c r="U10" s="35">
        <v>4</v>
      </c>
      <c r="V10" s="37">
        <v>2</v>
      </c>
    </row>
    <row r="11" spans="2:22" ht="14.25" customHeight="1" thickBot="1">
      <c r="B11" s="29" t="s">
        <v>14</v>
      </c>
      <c r="C11" s="28" t="s">
        <v>6</v>
      </c>
      <c r="D11" s="69">
        <f>VLOOKUP(B11,'Athlete Key'!B:D, 3,FALSE)</f>
        <v>8</v>
      </c>
      <c r="E11" s="28"/>
      <c r="F11" s="30"/>
      <c r="G11" s="30"/>
      <c r="H11" s="24">
        <v>21.1</v>
      </c>
      <c r="I11" s="35">
        <v>5</v>
      </c>
      <c r="J11" s="37">
        <v>1</v>
      </c>
      <c r="N11" s="29"/>
      <c r="O11" s="28"/>
      <c r="P11" s="28"/>
      <c r="Q11" s="28"/>
      <c r="R11" s="30"/>
      <c r="S11" s="30"/>
      <c r="T11" s="119"/>
      <c r="U11" s="35">
        <v>5</v>
      </c>
      <c r="V11" s="37">
        <v>1</v>
      </c>
    </row>
    <row r="12" spans="2:22" ht="14.25" customHeight="1">
      <c r="B12" s="34" t="s">
        <v>11</v>
      </c>
      <c r="C12" s="36" t="s">
        <v>6</v>
      </c>
      <c r="D12" s="69">
        <f>VLOOKUP(B12,'Athlete Key'!B:D, 3,FALSE)</f>
        <v>5</v>
      </c>
      <c r="E12" s="115"/>
      <c r="F12" s="118"/>
      <c r="G12" s="117"/>
      <c r="H12" s="119">
        <v>16.77</v>
      </c>
      <c r="I12" s="35">
        <v>6</v>
      </c>
      <c r="J12" s="37">
        <v>0</v>
      </c>
      <c r="N12" s="29"/>
      <c r="O12" s="28"/>
      <c r="P12" s="28"/>
      <c r="Q12" s="28"/>
      <c r="R12" s="30"/>
      <c r="S12" s="30"/>
      <c r="T12" s="119"/>
      <c r="U12" s="35">
        <v>6</v>
      </c>
      <c r="V12" s="37">
        <v>0</v>
      </c>
    </row>
    <row r="13" spans="2:22" ht="14.25" customHeight="1">
      <c r="B13" s="29"/>
      <c r="C13" s="28"/>
      <c r="D13" s="28"/>
      <c r="E13" s="28"/>
      <c r="F13" s="30"/>
      <c r="G13" s="30"/>
      <c r="H13" s="30"/>
      <c r="I13" s="35">
        <v>7</v>
      </c>
      <c r="J13" s="37">
        <v>0</v>
      </c>
      <c r="N13" s="29"/>
      <c r="O13" s="28"/>
      <c r="P13" s="28"/>
      <c r="Q13" s="28"/>
      <c r="R13" s="30"/>
      <c r="S13" s="30"/>
      <c r="T13" s="119"/>
      <c r="U13" s="35">
        <v>7</v>
      </c>
      <c r="V13" s="37">
        <v>0</v>
      </c>
    </row>
    <row r="14" spans="2:22" ht="14.25" customHeight="1">
      <c r="B14" s="29"/>
      <c r="C14" s="28"/>
      <c r="D14" s="28"/>
      <c r="E14" s="28"/>
      <c r="F14" s="30"/>
      <c r="G14" s="30"/>
      <c r="H14" s="30"/>
      <c r="I14" s="35">
        <v>8</v>
      </c>
      <c r="J14" s="37">
        <v>0</v>
      </c>
      <c r="N14" s="29"/>
      <c r="O14" s="28"/>
      <c r="P14" s="28"/>
      <c r="Q14" s="28"/>
      <c r="R14" s="30"/>
      <c r="S14" s="30"/>
      <c r="T14" s="30"/>
      <c r="U14" s="35">
        <v>8</v>
      </c>
      <c r="V14" s="37">
        <v>0</v>
      </c>
    </row>
    <row r="15" spans="2:22" ht="14.25" customHeight="1">
      <c r="B15" s="29"/>
      <c r="C15" s="28"/>
      <c r="D15" s="28"/>
      <c r="E15" s="28"/>
      <c r="F15" s="30"/>
      <c r="G15" s="30"/>
      <c r="H15" s="30"/>
      <c r="I15" s="35">
        <v>9</v>
      </c>
      <c r="J15" s="37">
        <v>0</v>
      </c>
      <c r="N15" s="29"/>
      <c r="O15" s="28"/>
      <c r="P15" s="28"/>
      <c r="Q15" s="28"/>
      <c r="R15" s="30"/>
      <c r="S15" s="30"/>
      <c r="T15" s="30"/>
      <c r="U15" s="35">
        <v>9</v>
      </c>
      <c r="V15" s="37">
        <v>0</v>
      </c>
    </row>
    <row r="16" spans="2:22" ht="14.25" customHeight="1">
      <c r="B16" s="29"/>
      <c r="C16" s="28"/>
      <c r="D16" s="28"/>
      <c r="E16" s="28"/>
      <c r="F16" s="30"/>
      <c r="G16" s="30"/>
      <c r="H16" s="30"/>
      <c r="I16" s="35">
        <v>10</v>
      </c>
      <c r="J16" s="37">
        <v>0</v>
      </c>
      <c r="N16" s="29"/>
      <c r="O16" s="28"/>
      <c r="P16" s="28"/>
      <c r="Q16" s="28"/>
      <c r="R16" s="30"/>
      <c r="S16" s="30"/>
      <c r="T16" s="30"/>
      <c r="U16" s="35">
        <v>10</v>
      </c>
      <c r="V16" s="37">
        <v>0</v>
      </c>
    </row>
    <row r="17" spans="2:22" ht="14.25" customHeight="1">
      <c r="B17" s="29"/>
      <c r="C17" s="28"/>
      <c r="D17" s="28"/>
      <c r="E17" s="28"/>
      <c r="F17" s="30"/>
      <c r="G17" s="30"/>
      <c r="H17" s="30"/>
      <c r="I17" s="35">
        <v>11</v>
      </c>
      <c r="J17" s="37">
        <v>0</v>
      </c>
      <c r="N17" s="29"/>
      <c r="O17" s="28"/>
      <c r="P17" s="28"/>
      <c r="Q17" s="28"/>
      <c r="R17" s="30"/>
      <c r="S17" s="30"/>
      <c r="T17" s="30"/>
      <c r="U17" s="35">
        <v>11</v>
      </c>
      <c r="V17" s="37">
        <v>0</v>
      </c>
    </row>
    <row r="18" spans="2:22" ht="14.25" customHeight="1">
      <c r="B18" s="29"/>
      <c r="C18" s="28"/>
      <c r="D18" s="28"/>
      <c r="E18" s="28"/>
      <c r="F18" s="30"/>
      <c r="G18" s="30"/>
      <c r="H18" s="30"/>
      <c r="I18" s="35">
        <v>12</v>
      </c>
      <c r="J18" s="37">
        <v>0</v>
      </c>
      <c r="N18" s="29"/>
      <c r="O18" s="28"/>
      <c r="P18" s="28"/>
      <c r="Q18" s="28"/>
      <c r="R18" s="30"/>
      <c r="S18" s="30"/>
      <c r="T18" s="30"/>
      <c r="U18" s="35">
        <v>12</v>
      </c>
      <c r="V18" s="37">
        <v>0</v>
      </c>
    </row>
    <row r="19" spans="2:22" ht="14.25" customHeight="1">
      <c r="B19" s="29"/>
      <c r="C19" s="28"/>
      <c r="D19" s="28"/>
      <c r="E19" s="28"/>
      <c r="F19" s="30"/>
      <c r="G19" s="30"/>
      <c r="H19" s="30"/>
      <c r="I19" s="35">
        <v>13</v>
      </c>
      <c r="J19" s="37">
        <v>0</v>
      </c>
      <c r="N19" s="29"/>
      <c r="O19" s="28"/>
      <c r="P19" s="28"/>
      <c r="Q19" s="28"/>
      <c r="R19" s="30"/>
      <c r="S19" s="30"/>
      <c r="T19" s="30"/>
      <c r="U19" s="35">
        <v>13</v>
      </c>
      <c r="V19" s="37">
        <v>0</v>
      </c>
    </row>
    <row r="20" spans="2:22" ht="14.25" customHeight="1">
      <c r="B20" s="29"/>
      <c r="C20" s="28"/>
      <c r="D20" s="28"/>
      <c r="E20" s="28"/>
      <c r="F20" s="30"/>
      <c r="G20" s="30"/>
      <c r="H20" s="30"/>
      <c r="I20" s="35">
        <v>14</v>
      </c>
      <c r="J20" s="37">
        <v>0</v>
      </c>
      <c r="N20" s="29"/>
      <c r="O20" s="28"/>
      <c r="P20" s="28"/>
      <c r="Q20" s="28"/>
      <c r="R20" s="30"/>
      <c r="S20" s="30"/>
      <c r="T20" s="30"/>
      <c r="U20" s="35">
        <v>14</v>
      </c>
      <c r="V20" s="37">
        <v>0</v>
      </c>
    </row>
    <row r="21" spans="2:22" ht="14.25" customHeight="1">
      <c r="B21" s="29"/>
      <c r="C21" s="28"/>
      <c r="D21" s="28"/>
      <c r="E21" s="28"/>
      <c r="F21" s="30"/>
      <c r="G21" s="30"/>
      <c r="H21" s="30"/>
      <c r="I21" s="35">
        <v>15</v>
      </c>
      <c r="J21" s="37">
        <v>0</v>
      </c>
      <c r="N21" s="29"/>
      <c r="O21" s="28"/>
      <c r="P21" s="28"/>
      <c r="Q21" s="28"/>
      <c r="R21" s="30"/>
      <c r="S21" s="30"/>
      <c r="T21" s="30"/>
      <c r="U21" s="35">
        <v>15</v>
      </c>
      <c r="V21" s="37">
        <v>0</v>
      </c>
    </row>
    <row r="22" spans="2:22" ht="14.25" customHeight="1">
      <c r="B22" s="29"/>
      <c r="C22" s="28"/>
      <c r="D22" s="28"/>
      <c r="E22" s="28"/>
      <c r="F22" s="30"/>
      <c r="G22" s="30"/>
      <c r="H22" s="30"/>
      <c r="I22" s="35">
        <v>16</v>
      </c>
      <c r="J22" s="37">
        <v>0</v>
      </c>
      <c r="N22" s="29"/>
      <c r="O22" s="28"/>
      <c r="P22" s="28"/>
      <c r="Q22" s="28"/>
      <c r="R22" s="30"/>
      <c r="S22" s="30"/>
      <c r="T22" s="30"/>
      <c r="U22" s="35">
        <v>16</v>
      </c>
      <c r="V22" s="37">
        <v>0</v>
      </c>
    </row>
    <row r="23" spans="2:22" ht="14.25" customHeight="1">
      <c r="B23" s="29"/>
      <c r="C23" s="28"/>
      <c r="D23" s="28"/>
      <c r="E23" s="28"/>
      <c r="F23" s="30"/>
      <c r="G23" s="30"/>
      <c r="H23" s="30"/>
      <c r="I23" s="35">
        <v>17</v>
      </c>
      <c r="J23" s="37">
        <v>0</v>
      </c>
      <c r="N23" s="29"/>
      <c r="O23" s="28"/>
      <c r="P23" s="28"/>
      <c r="Q23" s="28"/>
      <c r="R23" s="30"/>
      <c r="S23" s="30"/>
      <c r="T23" s="30"/>
      <c r="U23" s="35">
        <v>17</v>
      </c>
      <c r="V23" s="37">
        <v>0</v>
      </c>
    </row>
    <row r="24" spans="2:22" ht="14.25" customHeight="1">
      <c r="B24" s="29"/>
      <c r="C24" s="28"/>
      <c r="D24" s="28"/>
      <c r="E24" s="28"/>
      <c r="F24" s="30"/>
      <c r="G24" s="30"/>
      <c r="H24" s="30"/>
      <c r="I24" s="35">
        <v>18</v>
      </c>
      <c r="J24" s="37">
        <v>0</v>
      </c>
      <c r="N24" s="29"/>
      <c r="O24" s="28"/>
      <c r="P24" s="28"/>
      <c r="Q24" s="28"/>
      <c r="R24" s="30"/>
      <c r="S24" s="30"/>
      <c r="T24" s="30"/>
      <c r="U24" s="35">
        <v>18</v>
      </c>
      <c r="V24" s="37">
        <v>0</v>
      </c>
    </row>
    <row r="25" spans="2:22" ht="14.25" customHeight="1">
      <c r="B25" s="29"/>
      <c r="C25" s="28"/>
      <c r="D25" s="28"/>
      <c r="E25" s="28"/>
      <c r="F25" s="30"/>
      <c r="G25" s="30"/>
      <c r="H25" s="30"/>
      <c r="I25" s="35">
        <v>19</v>
      </c>
      <c r="J25" s="37">
        <v>0</v>
      </c>
      <c r="N25" s="29"/>
      <c r="O25" s="28"/>
      <c r="P25" s="28"/>
      <c r="Q25" s="28"/>
      <c r="R25" s="30"/>
      <c r="S25" s="30"/>
      <c r="T25" s="30"/>
      <c r="U25" s="35">
        <v>19</v>
      </c>
      <c r="V25" s="37">
        <v>0</v>
      </c>
    </row>
    <row r="26" spans="2:22" ht="14.25" customHeight="1">
      <c r="B26" s="29"/>
      <c r="C26" s="28"/>
      <c r="D26" s="28"/>
      <c r="E26" s="28"/>
      <c r="F26" s="30"/>
      <c r="G26" s="30"/>
      <c r="H26" s="30"/>
      <c r="I26" s="35">
        <v>20</v>
      </c>
      <c r="J26" s="37">
        <v>0</v>
      </c>
      <c r="N26" s="29"/>
      <c r="O26" s="28"/>
      <c r="P26" s="28"/>
      <c r="Q26" s="28"/>
      <c r="R26" s="30"/>
      <c r="S26" s="30"/>
      <c r="T26" s="30"/>
      <c r="U26" s="35">
        <v>20</v>
      </c>
      <c r="V26" s="37">
        <v>0</v>
      </c>
    </row>
    <row r="27" spans="2:22" ht="14.25" customHeight="1">
      <c r="B27" s="29"/>
      <c r="C27" s="28"/>
      <c r="D27" s="28"/>
      <c r="E27" s="28"/>
      <c r="F27" s="30"/>
      <c r="G27" s="30"/>
      <c r="H27" s="30"/>
      <c r="I27" s="35">
        <v>21</v>
      </c>
      <c r="J27" s="37">
        <v>0</v>
      </c>
      <c r="N27" s="29"/>
      <c r="O27" s="28"/>
      <c r="P27" s="28"/>
      <c r="Q27" s="28"/>
      <c r="R27" s="30"/>
      <c r="S27" s="30"/>
      <c r="T27" s="30"/>
      <c r="U27" s="35">
        <v>21</v>
      </c>
      <c r="V27" s="37">
        <v>0</v>
      </c>
    </row>
    <row r="28" spans="2:22" ht="14.25" customHeight="1">
      <c r="B28" s="29"/>
      <c r="C28" s="28"/>
      <c r="D28" s="28"/>
      <c r="E28" s="28"/>
      <c r="F28" s="30"/>
      <c r="G28" s="30"/>
      <c r="H28" s="30"/>
      <c r="I28" s="35">
        <v>22</v>
      </c>
      <c r="J28" s="37">
        <v>0</v>
      </c>
      <c r="N28" s="29"/>
      <c r="O28" s="28"/>
      <c r="P28" s="28"/>
      <c r="Q28" s="28"/>
      <c r="R28" s="30"/>
      <c r="S28" s="30"/>
      <c r="T28" s="30"/>
      <c r="U28" s="35">
        <v>22</v>
      </c>
      <c r="V28" s="37">
        <v>0</v>
      </c>
    </row>
    <row r="29" spans="2:22" ht="14.25" customHeight="1">
      <c r="B29" s="29"/>
      <c r="C29" s="28"/>
      <c r="D29" s="28"/>
      <c r="E29" s="28"/>
      <c r="F29" s="30"/>
      <c r="G29" s="30"/>
      <c r="H29" s="30"/>
      <c r="I29" s="35">
        <v>23</v>
      </c>
      <c r="J29" s="37">
        <v>0</v>
      </c>
      <c r="N29" s="29"/>
      <c r="O29" s="28"/>
      <c r="P29" s="28"/>
      <c r="Q29" s="28"/>
      <c r="R29" s="30"/>
      <c r="S29" s="30"/>
      <c r="T29" s="30"/>
      <c r="U29" s="35">
        <v>23</v>
      </c>
      <c r="V29" s="37">
        <v>0</v>
      </c>
    </row>
    <row r="30" spans="2:22" ht="14.25" customHeight="1">
      <c r="B30" s="29"/>
      <c r="C30" s="28"/>
      <c r="D30" s="28"/>
      <c r="E30" s="28"/>
      <c r="F30" s="30"/>
      <c r="G30" s="30"/>
      <c r="H30" s="30"/>
      <c r="I30" s="35">
        <v>24</v>
      </c>
      <c r="J30" s="37">
        <v>0</v>
      </c>
      <c r="N30" s="29"/>
      <c r="O30" s="28"/>
      <c r="P30" s="28"/>
      <c r="Q30" s="28"/>
      <c r="R30" s="30"/>
      <c r="S30" s="30"/>
      <c r="T30" s="30"/>
      <c r="U30" s="35">
        <v>24</v>
      </c>
      <c r="V30" s="37">
        <v>0</v>
      </c>
    </row>
    <row r="31" spans="2:22" ht="14.25" customHeight="1">
      <c r="B31" s="29"/>
      <c r="C31" s="28"/>
      <c r="D31" s="28"/>
      <c r="E31" s="28"/>
      <c r="F31" s="30"/>
      <c r="G31" s="30"/>
      <c r="H31" s="30"/>
      <c r="I31" s="35">
        <v>25</v>
      </c>
      <c r="J31" s="37">
        <v>0</v>
      </c>
      <c r="N31" s="29"/>
      <c r="O31" s="28"/>
      <c r="P31" s="28"/>
      <c r="Q31" s="28"/>
      <c r="R31" s="30"/>
      <c r="S31" s="30"/>
      <c r="T31" s="30"/>
      <c r="U31" s="35">
        <v>25</v>
      </c>
      <c r="V31" s="37">
        <v>0</v>
      </c>
    </row>
    <row r="32" spans="2:22" ht="14.25" customHeight="1">
      <c r="B32" s="29"/>
      <c r="C32" s="28"/>
      <c r="D32" s="28"/>
      <c r="E32" s="28"/>
      <c r="F32" s="30"/>
      <c r="G32" s="30"/>
      <c r="H32" s="30"/>
      <c r="I32" s="35">
        <v>26</v>
      </c>
      <c r="J32" s="37">
        <v>0</v>
      </c>
      <c r="N32" s="29"/>
      <c r="O32" s="28"/>
      <c r="P32" s="28"/>
      <c r="Q32" s="28"/>
      <c r="R32" s="30"/>
      <c r="S32" s="30"/>
      <c r="T32" s="30"/>
      <c r="U32" s="35">
        <v>26</v>
      </c>
      <c r="V32" s="37">
        <v>0</v>
      </c>
    </row>
    <row r="33" spans="2:22" ht="14.25" customHeight="1">
      <c r="B33" s="29"/>
      <c r="C33" s="28"/>
      <c r="D33" s="28"/>
      <c r="E33" s="28"/>
      <c r="F33" s="30"/>
      <c r="G33" s="30"/>
      <c r="H33" s="30"/>
      <c r="I33" s="35">
        <v>27</v>
      </c>
      <c r="J33" s="37">
        <v>0</v>
      </c>
      <c r="N33" s="29"/>
      <c r="O33" s="28"/>
      <c r="P33" s="28"/>
      <c r="Q33" s="28"/>
      <c r="R33" s="30"/>
      <c r="S33" s="30"/>
      <c r="T33" s="30"/>
      <c r="U33" s="35">
        <v>27</v>
      </c>
      <c r="V33" s="37">
        <v>0</v>
      </c>
    </row>
    <row r="34" spans="2:22" ht="14.25" customHeight="1">
      <c r="B34" s="29"/>
      <c r="C34" s="28"/>
      <c r="D34" s="28"/>
      <c r="E34" s="28"/>
      <c r="F34" s="30"/>
      <c r="G34" s="30"/>
      <c r="H34" s="30"/>
      <c r="I34" s="35">
        <v>28</v>
      </c>
      <c r="J34" s="37">
        <v>0</v>
      </c>
      <c r="N34" s="29"/>
      <c r="O34" s="28"/>
      <c r="P34" s="28"/>
      <c r="Q34" s="28"/>
      <c r="R34" s="30"/>
      <c r="S34" s="30"/>
      <c r="T34" s="30"/>
      <c r="U34" s="35">
        <v>28</v>
      </c>
      <c r="V34" s="37">
        <v>0</v>
      </c>
    </row>
    <row r="35" spans="2:22" ht="14.25" customHeight="1">
      <c r="B35" s="29"/>
      <c r="C35" s="28"/>
      <c r="D35" s="28"/>
      <c r="E35" s="28"/>
      <c r="F35" s="30"/>
      <c r="G35" s="30"/>
      <c r="H35" s="30"/>
      <c r="I35" s="35">
        <v>29</v>
      </c>
      <c r="J35" s="37">
        <v>0</v>
      </c>
      <c r="N35" s="29"/>
      <c r="O35" s="28"/>
      <c r="P35" s="28"/>
      <c r="Q35" s="28"/>
      <c r="R35" s="30"/>
      <c r="S35" s="30"/>
      <c r="T35" s="30"/>
      <c r="U35" s="35">
        <v>29</v>
      </c>
      <c r="V35" s="37">
        <v>0</v>
      </c>
    </row>
    <row r="36" spans="2:22" ht="14.25" customHeight="1">
      <c r="B36" s="29"/>
      <c r="C36" s="28"/>
      <c r="D36" s="28"/>
      <c r="E36" s="28"/>
      <c r="F36" s="30"/>
      <c r="G36" s="30"/>
      <c r="H36" s="30"/>
      <c r="I36" s="35">
        <v>30</v>
      </c>
      <c r="J36" s="37">
        <v>0</v>
      </c>
      <c r="N36" s="29"/>
      <c r="O36" s="28"/>
      <c r="P36" s="28"/>
      <c r="Q36" s="28"/>
      <c r="R36" s="30"/>
      <c r="S36" s="30"/>
      <c r="T36" s="30"/>
      <c r="U36" s="35">
        <v>30</v>
      </c>
      <c r="V36" s="37">
        <v>0</v>
      </c>
    </row>
    <row r="37" spans="2:22" ht="14.25" customHeight="1">
      <c r="B37" s="29"/>
      <c r="C37" s="28"/>
      <c r="D37" s="28"/>
      <c r="E37" s="28"/>
      <c r="F37" s="30"/>
      <c r="G37" s="30"/>
      <c r="H37" s="30"/>
      <c r="I37" s="35">
        <v>31</v>
      </c>
      <c r="J37" s="37">
        <v>0</v>
      </c>
      <c r="N37" s="29"/>
      <c r="O37" s="28"/>
      <c r="P37" s="28"/>
      <c r="Q37" s="28"/>
      <c r="R37" s="30"/>
      <c r="S37" s="30"/>
      <c r="T37" s="30"/>
      <c r="U37" s="35">
        <v>31</v>
      </c>
      <c r="V37" s="37">
        <v>0</v>
      </c>
    </row>
    <row r="38" spans="2:22" ht="14.25" customHeight="1" thickBot="1">
      <c r="B38" s="40"/>
      <c r="C38" s="41"/>
      <c r="D38" s="41"/>
      <c r="E38" s="41"/>
      <c r="F38" s="42"/>
      <c r="G38" s="42"/>
      <c r="H38" s="42"/>
      <c r="I38" s="43">
        <v>32</v>
      </c>
      <c r="J38" s="44">
        <v>0</v>
      </c>
      <c r="N38" s="40"/>
      <c r="O38" s="41"/>
      <c r="P38" s="41"/>
      <c r="Q38" s="41"/>
      <c r="R38" s="42"/>
      <c r="S38" s="42"/>
      <c r="T38" s="42"/>
      <c r="U38" s="43">
        <v>32</v>
      </c>
      <c r="V38" s="44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6</v>
      </c>
      <c r="E42" s="48">
        <f>D42+'4x400'!E42</f>
        <v>41</v>
      </c>
      <c r="M42" s="54" t="s">
        <v>6</v>
      </c>
      <c r="N42" s="60">
        <f>SUMIF($O$7:$O$38,"UMBC",$V$7:$V$38)</f>
        <v>9</v>
      </c>
      <c r="O42" s="60">
        <f>N42+'4x400'!O42</f>
        <v>35</v>
      </c>
      <c r="P42" s="49"/>
    </row>
    <row r="43" spans="2:22" ht="14.25" customHeight="1">
      <c r="C43" s="50" t="s">
        <v>58</v>
      </c>
      <c r="D43" s="28">
        <f>SUMIF($C$7:$C$38,"UDel",$J$7:$J$38)</f>
        <v>4</v>
      </c>
      <c r="E43" s="48">
        <f>D43+'4x400'!E43</f>
        <v>25</v>
      </c>
      <c r="M43" s="55" t="s">
        <v>58</v>
      </c>
      <c r="N43" s="60">
        <f>SUMIF($O$7:$O$38,"UDel",$V$7:$V$38)</f>
        <v>0</v>
      </c>
      <c r="O43" s="60">
        <f>N43+'4x400'!O43</f>
        <v>56</v>
      </c>
      <c r="P43" s="49"/>
    </row>
    <row r="44" spans="2:22" ht="14.25" customHeight="1">
      <c r="C44" s="50" t="s">
        <v>26</v>
      </c>
      <c r="D44" s="28">
        <f>SUMIF($C$7:$C$38,"UMD",$J$7:$J$38)</f>
        <v>5</v>
      </c>
      <c r="E44" s="48">
        <f>D44+'4x400'!E44</f>
        <v>80</v>
      </c>
      <c r="M44" s="55" t="s">
        <v>26</v>
      </c>
      <c r="N44" s="60">
        <f>SUMIF($O$7:$O$38,"UMD",$V$7:$V$38)</f>
        <v>0</v>
      </c>
      <c r="O44" s="60">
        <f>N44+'4x400'!O44</f>
        <v>35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D45+'4x400'!E45</f>
        <v>2</v>
      </c>
      <c r="M45" s="56" t="s">
        <v>103</v>
      </c>
      <c r="N45" s="60">
        <f>SUMIF($O$7:$O$38,"Towson",$V$7:$V$38)</f>
        <v>0</v>
      </c>
      <c r="O45" s="60">
        <f>N45+'4x400'!O45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D46+'4x400'!E46</f>
        <v>0</v>
      </c>
      <c r="M46" s="57" t="s">
        <v>93</v>
      </c>
      <c r="N46" s="60">
        <f>SUMIF($O$7:$O$38,"Loyola",$V$7:$V$38)</f>
        <v>0</v>
      </c>
      <c r="O46" s="60">
        <f>N46+'4x400'!O46</f>
        <v>4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2">
    <sortCondition descending="1" ref="H7:H12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1000"/>
  <sheetViews>
    <sheetView tabSelected="1" workbookViewId="0">
      <selection activeCell="K13" sqref="K13"/>
    </sheetView>
  </sheetViews>
  <sheetFormatPr defaultColWidth="14.453125" defaultRowHeight="15" customHeight="1"/>
  <cols>
    <col min="1" max="1" width="8.6328125" customWidth="1"/>
    <col min="2" max="2" width="15.453125" bestFit="1" customWidth="1"/>
    <col min="3" max="3" width="8.6328125" customWidth="1"/>
    <col min="4" max="5" width="12" customWidth="1"/>
    <col min="6" max="6" width="12.08984375" bestFit="1" customWidth="1"/>
    <col min="7" max="7" width="10.81640625" bestFit="1" customWidth="1"/>
    <col min="8" max="8" width="12.6328125" bestFit="1" customWidth="1"/>
    <col min="9" max="13" width="8.6328125" customWidth="1"/>
    <col min="14" max="14" width="14.6328125" bestFit="1" customWidth="1"/>
    <col min="15" max="15" width="12" customWidth="1"/>
    <col min="16" max="17" width="11.6328125" customWidth="1"/>
    <col min="18" max="19" width="10.81640625" bestFit="1" customWidth="1"/>
    <col min="20" max="20" width="12.6328125" bestFit="1" customWidth="1"/>
    <col min="21" max="26" width="8.6328125" customWidth="1"/>
  </cols>
  <sheetData>
    <row r="1" spans="2:22" ht="23.25" customHeight="1">
      <c r="B1" s="130" t="s">
        <v>140</v>
      </c>
      <c r="C1" s="131"/>
      <c r="D1" s="131"/>
      <c r="E1" s="131"/>
      <c r="F1" s="131"/>
      <c r="G1" s="131"/>
      <c r="H1" s="132"/>
    </row>
    <row r="2" spans="2:22" ht="14.25" customHeight="1" thickBo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 thickBot="1">
      <c r="F4" s="7"/>
      <c r="R4" s="7"/>
    </row>
    <row r="5" spans="2:22" ht="14.25" customHeight="1" thickBot="1">
      <c r="B5" s="136" t="s">
        <v>8</v>
      </c>
      <c r="C5" s="148"/>
      <c r="D5" s="148"/>
      <c r="E5" s="148"/>
      <c r="F5" s="148"/>
      <c r="G5" s="148"/>
      <c r="H5" s="148"/>
      <c r="I5" s="148"/>
      <c r="J5" s="148"/>
      <c r="M5" s="2"/>
      <c r="N5" s="139" t="s">
        <v>27</v>
      </c>
      <c r="O5" s="148"/>
      <c r="P5" s="148"/>
      <c r="Q5" s="148"/>
      <c r="R5" s="148"/>
      <c r="S5" s="148"/>
      <c r="T5" s="148"/>
      <c r="U5" s="148"/>
      <c r="V5" s="14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135</v>
      </c>
      <c r="F6" s="5" t="s">
        <v>136</v>
      </c>
      <c r="G6" s="5" t="s">
        <v>137</v>
      </c>
      <c r="H6" s="5" t="s">
        <v>138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135</v>
      </c>
      <c r="R6" s="5" t="s">
        <v>136</v>
      </c>
      <c r="S6" s="5" t="s">
        <v>137</v>
      </c>
      <c r="T6" s="5" t="s">
        <v>138</v>
      </c>
      <c r="U6" s="6" t="s">
        <v>88</v>
      </c>
      <c r="V6" s="10" t="s">
        <v>105</v>
      </c>
    </row>
    <row r="7" spans="2:22" ht="14.25" customHeight="1" thickBot="1">
      <c r="B7" s="120" t="s">
        <v>28</v>
      </c>
      <c r="C7" s="17" t="s">
        <v>26</v>
      </c>
      <c r="D7" s="69">
        <f>VLOOKUP(B7,'Athlete Key'!B:D, 3,FALSE)</f>
        <v>21</v>
      </c>
      <c r="E7" s="111"/>
      <c r="F7" s="124"/>
      <c r="G7" s="113"/>
      <c r="H7" s="21" t="s">
        <v>152</v>
      </c>
      <c r="I7" s="23">
        <v>1</v>
      </c>
      <c r="J7" s="25">
        <v>5</v>
      </c>
      <c r="N7" s="11" t="s">
        <v>112</v>
      </c>
      <c r="O7" s="16" t="s">
        <v>103</v>
      </c>
      <c r="P7" s="69">
        <f>VLOOKUP(N7,'Athlete Key'!B:D, 3,FALSE)</f>
        <v>96</v>
      </c>
      <c r="Q7" s="111"/>
      <c r="R7" s="112"/>
      <c r="S7" s="113"/>
      <c r="T7" s="21" t="s">
        <v>154</v>
      </c>
      <c r="U7" s="26">
        <v>1</v>
      </c>
      <c r="V7" s="27">
        <v>5</v>
      </c>
    </row>
    <row r="8" spans="2:22" ht="14.25" customHeight="1" thickBot="1">
      <c r="B8" s="120" t="s">
        <v>43</v>
      </c>
      <c r="C8" s="17" t="s">
        <v>26</v>
      </c>
      <c r="D8" s="69">
        <f>VLOOKUP(B8,'Athlete Key'!B:D, 3,FALSE)</f>
        <v>36</v>
      </c>
      <c r="E8" s="111"/>
      <c r="F8" s="124"/>
      <c r="G8" s="113"/>
      <c r="H8" s="21" t="s">
        <v>148</v>
      </c>
      <c r="I8" s="32">
        <v>2</v>
      </c>
      <c r="J8" s="33">
        <v>4</v>
      </c>
      <c r="N8" s="34" t="s">
        <v>76</v>
      </c>
      <c r="O8" s="36" t="s">
        <v>58</v>
      </c>
      <c r="P8" s="69">
        <f>VLOOKUP(N8,'Athlete Key'!B:D, 3,FALSE)</f>
        <v>68</v>
      </c>
      <c r="Q8" s="115"/>
      <c r="R8" s="116"/>
      <c r="S8" s="117"/>
      <c r="T8" s="31" t="s">
        <v>155</v>
      </c>
      <c r="U8" s="35">
        <v>2</v>
      </c>
      <c r="V8" s="37">
        <v>4</v>
      </c>
    </row>
    <row r="9" spans="2:22" ht="14.25" customHeight="1" thickBot="1">
      <c r="B9" s="29" t="s">
        <v>102</v>
      </c>
      <c r="C9" s="28" t="s">
        <v>103</v>
      </c>
      <c r="D9" s="69">
        <f>VLOOKUP(B9,'Athlete Key'!B:D, 3,FALSE)</f>
        <v>88</v>
      </c>
      <c r="E9" s="115"/>
      <c r="F9" s="117"/>
      <c r="G9" s="117"/>
      <c r="H9" s="21" t="s">
        <v>149</v>
      </c>
      <c r="I9" s="32">
        <v>3</v>
      </c>
      <c r="J9" s="33">
        <v>3</v>
      </c>
      <c r="N9" s="34" t="s">
        <v>82</v>
      </c>
      <c r="O9" s="36" t="s">
        <v>58</v>
      </c>
      <c r="P9" s="28">
        <v>72</v>
      </c>
      <c r="Q9" s="28"/>
      <c r="R9" s="39"/>
      <c r="S9" s="30"/>
      <c r="T9" s="31" t="s">
        <v>153</v>
      </c>
      <c r="U9" s="35">
        <v>3</v>
      </c>
      <c r="V9" s="37">
        <v>3</v>
      </c>
    </row>
    <row r="10" spans="2:22" ht="14.25" customHeight="1" thickBot="1">
      <c r="B10" s="29" t="s">
        <v>66</v>
      </c>
      <c r="C10" s="28" t="s">
        <v>58</v>
      </c>
      <c r="D10" s="69">
        <f>VLOOKUP(B10,'Athlete Key'!B:D, 3,FALSE)</f>
        <v>58</v>
      </c>
      <c r="E10" s="115"/>
      <c r="F10" s="117"/>
      <c r="G10" s="117"/>
      <c r="H10" s="21" t="s">
        <v>150</v>
      </c>
      <c r="I10" s="32">
        <v>4</v>
      </c>
      <c r="J10" s="33">
        <v>2</v>
      </c>
      <c r="N10" s="29"/>
      <c r="O10" s="28"/>
      <c r="P10" s="28"/>
      <c r="Q10" s="28"/>
      <c r="R10" s="31"/>
      <c r="S10" s="30"/>
      <c r="T10" s="31"/>
      <c r="U10" s="35">
        <v>4</v>
      </c>
      <c r="V10" s="37">
        <v>2</v>
      </c>
    </row>
    <row r="11" spans="2:22" ht="14.25" customHeight="1" thickBot="1">
      <c r="B11" s="34" t="s">
        <v>12</v>
      </c>
      <c r="C11" s="36" t="s">
        <v>6</v>
      </c>
      <c r="D11" s="69">
        <f>VLOOKUP(B11,'Athlete Key'!B:D, 3,FALSE)</f>
        <v>6</v>
      </c>
      <c r="E11" s="115"/>
      <c r="F11" s="116"/>
      <c r="G11" s="117"/>
      <c r="H11" s="21" t="s">
        <v>146</v>
      </c>
      <c r="I11" s="35">
        <v>5</v>
      </c>
      <c r="J11" s="37">
        <v>1</v>
      </c>
      <c r="N11" s="29"/>
      <c r="O11" s="28"/>
      <c r="P11" s="28"/>
      <c r="Q11" s="28"/>
      <c r="R11" s="30"/>
      <c r="S11" s="30"/>
      <c r="T11" s="30"/>
      <c r="U11" s="35">
        <v>5</v>
      </c>
      <c r="V11" s="37">
        <v>1</v>
      </c>
    </row>
    <row r="12" spans="2:22" ht="14.25" customHeight="1">
      <c r="B12" s="34" t="s">
        <v>14</v>
      </c>
      <c r="C12" s="36" t="s">
        <v>6</v>
      </c>
      <c r="D12" s="69">
        <f>VLOOKUP(B12,'Athlete Key'!B:D, 3,FALSE)</f>
        <v>8</v>
      </c>
      <c r="E12" s="115"/>
      <c r="F12" s="116"/>
      <c r="G12" s="117"/>
      <c r="H12" s="21" t="s">
        <v>147</v>
      </c>
      <c r="I12" s="35">
        <v>6</v>
      </c>
      <c r="J12" s="37">
        <v>0</v>
      </c>
      <c r="N12" s="29"/>
      <c r="O12" s="28"/>
      <c r="P12" s="28"/>
      <c r="Q12" s="28"/>
      <c r="R12" s="30"/>
      <c r="S12" s="30"/>
      <c r="T12" s="30"/>
      <c r="U12" s="35">
        <v>6</v>
      </c>
      <c r="V12" s="37">
        <v>0</v>
      </c>
    </row>
    <row r="13" spans="2:22" ht="14.25" customHeight="1">
      <c r="B13" s="29" t="s">
        <v>94</v>
      </c>
      <c r="C13" s="28" t="s">
        <v>93</v>
      </c>
      <c r="D13" s="28">
        <v>80</v>
      </c>
      <c r="E13" s="28"/>
      <c r="F13" s="30"/>
      <c r="G13" s="30"/>
      <c r="H13" s="30" t="s">
        <v>151</v>
      </c>
      <c r="I13" s="35">
        <v>7</v>
      </c>
      <c r="J13" s="37">
        <v>0</v>
      </c>
      <c r="N13" s="29"/>
      <c r="O13" s="28"/>
      <c r="P13" s="28"/>
      <c r="Q13" s="28"/>
      <c r="R13" s="30"/>
      <c r="S13" s="30"/>
      <c r="T13" s="30"/>
      <c r="U13" s="35">
        <v>7</v>
      </c>
      <c r="V13" s="37">
        <v>0</v>
      </c>
    </row>
    <row r="14" spans="2:22" ht="14.25" customHeight="1" thickBot="1">
      <c r="B14" s="29"/>
      <c r="C14" s="28"/>
      <c r="D14" s="28"/>
      <c r="E14" s="28"/>
      <c r="F14" s="30"/>
      <c r="G14" s="30"/>
      <c r="H14" s="30"/>
      <c r="I14" s="35">
        <v>8</v>
      </c>
      <c r="J14" s="37">
        <v>0</v>
      </c>
      <c r="N14" s="29"/>
      <c r="O14" s="28"/>
      <c r="P14" s="28"/>
      <c r="Q14" s="28"/>
      <c r="R14" s="30"/>
      <c r="S14" s="30"/>
      <c r="T14" s="30"/>
      <c r="U14" s="35">
        <v>8</v>
      </c>
      <c r="V14" s="37">
        <v>0</v>
      </c>
    </row>
    <row r="15" spans="2:22" ht="14.25" customHeight="1">
      <c r="B15" s="34"/>
      <c r="C15" s="28"/>
      <c r="D15" s="28"/>
      <c r="E15" s="28"/>
      <c r="F15" s="30"/>
      <c r="G15" s="30"/>
      <c r="H15" s="21"/>
      <c r="I15" s="35">
        <v>9</v>
      </c>
      <c r="J15" s="37">
        <v>0</v>
      </c>
      <c r="N15" s="29"/>
      <c r="O15" s="28"/>
      <c r="P15" s="28"/>
      <c r="Q15" s="28"/>
      <c r="R15" s="30"/>
      <c r="S15" s="30"/>
      <c r="T15" s="30"/>
      <c r="U15" s="35">
        <v>9</v>
      </c>
      <c r="V15" s="37">
        <v>0</v>
      </c>
    </row>
    <row r="16" spans="2:22" ht="14.25" customHeight="1">
      <c r="B16" s="29"/>
      <c r="C16" s="28"/>
      <c r="D16" s="28"/>
      <c r="E16" s="28"/>
      <c r="F16" s="30"/>
      <c r="G16" s="30"/>
      <c r="H16" s="30"/>
      <c r="I16" s="35">
        <v>10</v>
      </c>
      <c r="J16" s="37">
        <v>0</v>
      </c>
      <c r="N16" s="29"/>
      <c r="O16" s="28"/>
      <c r="P16" s="28"/>
      <c r="Q16" s="28"/>
      <c r="R16" s="30"/>
      <c r="S16" s="30"/>
      <c r="T16" s="30"/>
      <c r="U16" s="35">
        <v>10</v>
      </c>
      <c r="V16" s="37">
        <v>0</v>
      </c>
    </row>
    <row r="17" spans="2:22" ht="14.25" customHeight="1">
      <c r="B17" s="29"/>
      <c r="C17" s="28"/>
      <c r="D17" s="28"/>
      <c r="E17" s="28"/>
      <c r="F17" s="30"/>
      <c r="G17" s="30"/>
      <c r="H17" s="30"/>
      <c r="I17" s="35">
        <v>11</v>
      </c>
      <c r="J17" s="37">
        <v>0</v>
      </c>
      <c r="N17" s="29"/>
      <c r="O17" s="28"/>
      <c r="P17" s="28"/>
      <c r="Q17" s="28"/>
      <c r="R17" s="30"/>
      <c r="S17" s="30"/>
      <c r="T17" s="30"/>
      <c r="U17" s="35">
        <v>11</v>
      </c>
      <c r="V17" s="37">
        <v>0</v>
      </c>
    </row>
    <row r="18" spans="2:22" ht="14.25" customHeight="1">
      <c r="B18" s="29"/>
      <c r="C18" s="28"/>
      <c r="D18" s="28"/>
      <c r="E18" s="28"/>
      <c r="F18" s="30"/>
      <c r="G18" s="30"/>
      <c r="H18" s="30"/>
      <c r="I18" s="35">
        <v>12</v>
      </c>
      <c r="J18" s="37">
        <v>0</v>
      </c>
      <c r="N18" s="29"/>
      <c r="O18" s="28"/>
      <c r="P18" s="28"/>
      <c r="Q18" s="28"/>
      <c r="R18" s="30"/>
      <c r="S18" s="30"/>
      <c r="T18" s="30"/>
      <c r="U18" s="35">
        <v>12</v>
      </c>
      <c r="V18" s="37">
        <v>0</v>
      </c>
    </row>
    <row r="19" spans="2:22" ht="14.25" customHeight="1">
      <c r="B19" s="29"/>
      <c r="C19" s="28"/>
      <c r="D19" s="28"/>
      <c r="E19" s="28"/>
      <c r="F19" s="30"/>
      <c r="G19" s="30"/>
      <c r="H19" s="30"/>
      <c r="I19" s="35">
        <v>13</v>
      </c>
      <c r="J19" s="37">
        <v>0</v>
      </c>
      <c r="N19" s="29"/>
      <c r="O19" s="28"/>
      <c r="P19" s="28"/>
      <c r="Q19" s="28"/>
      <c r="R19" s="30"/>
      <c r="S19" s="30"/>
      <c r="T19" s="30"/>
      <c r="U19" s="35">
        <v>13</v>
      </c>
      <c r="V19" s="37">
        <v>0</v>
      </c>
    </row>
    <row r="20" spans="2:22" ht="14.25" customHeight="1">
      <c r="B20" s="29"/>
      <c r="C20" s="28"/>
      <c r="D20" s="28"/>
      <c r="E20" s="28"/>
      <c r="F20" s="30"/>
      <c r="G20" s="30"/>
      <c r="H20" s="30"/>
      <c r="I20" s="35">
        <v>14</v>
      </c>
      <c r="J20" s="37">
        <v>0</v>
      </c>
      <c r="N20" s="29"/>
      <c r="O20" s="28"/>
      <c r="P20" s="28"/>
      <c r="Q20" s="28"/>
      <c r="R20" s="30"/>
      <c r="S20" s="30"/>
      <c r="T20" s="30"/>
      <c r="U20" s="35">
        <v>14</v>
      </c>
      <c r="V20" s="37">
        <v>0</v>
      </c>
    </row>
    <row r="21" spans="2:22" ht="14.25" customHeight="1">
      <c r="B21" s="29"/>
      <c r="C21" s="28"/>
      <c r="D21" s="28"/>
      <c r="E21" s="28"/>
      <c r="F21" s="30"/>
      <c r="G21" s="30"/>
      <c r="H21" s="30"/>
      <c r="I21" s="35">
        <v>15</v>
      </c>
      <c r="J21" s="37">
        <v>0</v>
      </c>
      <c r="N21" s="29"/>
      <c r="O21" s="28"/>
      <c r="P21" s="28"/>
      <c r="Q21" s="28"/>
      <c r="R21" s="30"/>
      <c r="S21" s="30"/>
      <c r="T21" s="30"/>
      <c r="U21" s="35">
        <v>15</v>
      </c>
      <c r="V21" s="37">
        <v>0</v>
      </c>
    </row>
    <row r="22" spans="2:22" ht="14.25" customHeight="1">
      <c r="B22" s="29"/>
      <c r="C22" s="28"/>
      <c r="D22" s="28"/>
      <c r="E22" s="28"/>
      <c r="F22" s="30"/>
      <c r="G22" s="30"/>
      <c r="H22" s="30"/>
      <c r="I22" s="35">
        <v>16</v>
      </c>
      <c r="J22" s="37">
        <v>0</v>
      </c>
      <c r="N22" s="29"/>
      <c r="O22" s="28"/>
      <c r="P22" s="28"/>
      <c r="Q22" s="28"/>
      <c r="R22" s="30"/>
      <c r="S22" s="30"/>
      <c r="T22" s="30"/>
      <c r="U22" s="35">
        <v>16</v>
      </c>
      <c r="V22" s="37">
        <v>0</v>
      </c>
    </row>
    <row r="23" spans="2:22" ht="14.25" customHeight="1">
      <c r="B23" s="29"/>
      <c r="C23" s="28"/>
      <c r="D23" s="28"/>
      <c r="E23" s="28"/>
      <c r="F23" s="30"/>
      <c r="G23" s="30"/>
      <c r="H23" s="30"/>
      <c r="I23" s="35">
        <v>17</v>
      </c>
      <c r="J23" s="37">
        <v>0</v>
      </c>
      <c r="N23" s="29"/>
      <c r="O23" s="28"/>
      <c r="P23" s="28"/>
      <c r="Q23" s="28"/>
      <c r="R23" s="30"/>
      <c r="S23" s="30"/>
      <c r="T23" s="30"/>
      <c r="U23" s="35">
        <v>17</v>
      </c>
      <c r="V23" s="37">
        <v>0</v>
      </c>
    </row>
    <row r="24" spans="2:22" ht="14.25" customHeight="1">
      <c r="B24" s="29"/>
      <c r="C24" s="28"/>
      <c r="D24" s="28"/>
      <c r="E24" s="28"/>
      <c r="F24" s="30"/>
      <c r="G24" s="30"/>
      <c r="H24" s="30"/>
      <c r="I24" s="35">
        <v>18</v>
      </c>
      <c r="J24" s="37">
        <v>0</v>
      </c>
      <c r="N24" s="29"/>
      <c r="O24" s="28"/>
      <c r="P24" s="28"/>
      <c r="Q24" s="28"/>
      <c r="R24" s="30"/>
      <c r="S24" s="30"/>
      <c r="T24" s="30"/>
      <c r="U24" s="35">
        <v>18</v>
      </c>
      <c r="V24" s="37">
        <v>0</v>
      </c>
    </row>
    <row r="25" spans="2:22" ht="14.25" customHeight="1">
      <c r="B25" s="29"/>
      <c r="C25" s="28"/>
      <c r="D25" s="28"/>
      <c r="E25" s="28"/>
      <c r="F25" s="30"/>
      <c r="G25" s="30"/>
      <c r="H25" s="30"/>
      <c r="I25" s="35">
        <v>19</v>
      </c>
      <c r="J25" s="37">
        <v>0</v>
      </c>
      <c r="N25" s="29"/>
      <c r="O25" s="28"/>
      <c r="P25" s="28"/>
      <c r="Q25" s="28"/>
      <c r="R25" s="30"/>
      <c r="S25" s="30"/>
      <c r="T25" s="30"/>
      <c r="U25" s="35">
        <v>19</v>
      </c>
      <c r="V25" s="37">
        <v>0</v>
      </c>
    </row>
    <row r="26" spans="2:22" ht="14.25" customHeight="1">
      <c r="B26" s="29"/>
      <c r="C26" s="28"/>
      <c r="D26" s="28"/>
      <c r="E26" s="28"/>
      <c r="F26" s="30"/>
      <c r="G26" s="30"/>
      <c r="H26" s="30"/>
      <c r="I26" s="35">
        <v>20</v>
      </c>
      <c r="J26" s="37">
        <v>0</v>
      </c>
      <c r="N26" s="29"/>
      <c r="O26" s="28"/>
      <c r="P26" s="28"/>
      <c r="Q26" s="28"/>
      <c r="R26" s="30"/>
      <c r="S26" s="30"/>
      <c r="T26" s="30"/>
      <c r="U26" s="35">
        <v>20</v>
      </c>
      <c r="V26" s="37">
        <v>0</v>
      </c>
    </row>
    <row r="27" spans="2:22" ht="14.25" customHeight="1">
      <c r="B27" s="29"/>
      <c r="C27" s="28"/>
      <c r="D27" s="28"/>
      <c r="E27" s="28"/>
      <c r="F27" s="30"/>
      <c r="G27" s="30"/>
      <c r="H27" s="30"/>
      <c r="I27" s="35">
        <v>21</v>
      </c>
      <c r="J27" s="37">
        <v>0</v>
      </c>
      <c r="N27" s="29"/>
      <c r="O27" s="28"/>
      <c r="P27" s="28"/>
      <c r="Q27" s="28"/>
      <c r="R27" s="30"/>
      <c r="S27" s="30"/>
      <c r="T27" s="30"/>
      <c r="U27" s="35">
        <v>21</v>
      </c>
      <c r="V27" s="37">
        <v>0</v>
      </c>
    </row>
    <row r="28" spans="2:22" ht="14.25" customHeight="1">
      <c r="B28" s="29"/>
      <c r="C28" s="28"/>
      <c r="D28" s="28"/>
      <c r="E28" s="28"/>
      <c r="F28" s="30"/>
      <c r="G28" s="30"/>
      <c r="H28" s="30"/>
      <c r="I28" s="35">
        <v>22</v>
      </c>
      <c r="J28" s="37">
        <v>0</v>
      </c>
      <c r="N28" s="29"/>
      <c r="O28" s="28"/>
      <c r="P28" s="28"/>
      <c r="Q28" s="28"/>
      <c r="R28" s="30"/>
      <c r="S28" s="30"/>
      <c r="T28" s="30"/>
      <c r="U28" s="35">
        <v>22</v>
      </c>
      <c r="V28" s="37">
        <v>0</v>
      </c>
    </row>
    <row r="29" spans="2:22" ht="14.25" customHeight="1">
      <c r="B29" s="29"/>
      <c r="C29" s="28"/>
      <c r="D29" s="28"/>
      <c r="E29" s="28"/>
      <c r="F29" s="30"/>
      <c r="G29" s="30"/>
      <c r="H29" s="30"/>
      <c r="I29" s="35">
        <v>23</v>
      </c>
      <c r="J29" s="37">
        <v>0</v>
      </c>
      <c r="N29" s="29"/>
      <c r="O29" s="28"/>
      <c r="P29" s="28"/>
      <c r="Q29" s="28"/>
      <c r="R29" s="30"/>
      <c r="S29" s="30"/>
      <c r="T29" s="30"/>
      <c r="U29" s="35">
        <v>23</v>
      </c>
      <c r="V29" s="37">
        <v>0</v>
      </c>
    </row>
    <row r="30" spans="2:22" ht="14.25" customHeight="1">
      <c r="B30" s="29"/>
      <c r="C30" s="28"/>
      <c r="D30" s="28"/>
      <c r="E30" s="28"/>
      <c r="F30" s="30"/>
      <c r="G30" s="30"/>
      <c r="H30" s="30"/>
      <c r="I30" s="35">
        <v>24</v>
      </c>
      <c r="J30" s="37">
        <v>0</v>
      </c>
      <c r="N30" s="29"/>
      <c r="O30" s="28"/>
      <c r="P30" s="28"/>
      <c r="Q30" s="28"/>
      <c r="R30" s="30"/>
      <c r="S30" s="30"/>
      <c r="T30" s="30"/>
      <c r="U30" s="35">
        <v>24</v>
      </c>
      <c r="V30" s="37">
        <v>0</v>
      </c>
    </row>
    <row r="31" spans="2:22" ht="14.25" customHeight="1">
      <c r="B31" s="29"/>
      <c r="C31" s="28"/>
      <c r="D31" s="28"/>
      <c r="E31" s="28"/>
      <c r="F31" s="30"/>
      <c r="G31" s="30"/>
      <c r="H31" s="30"/>
      <c r="I31" s="35">
        <v>25</v>
      </c>
      <c r="J31" s="37">
        <v>0</v>
      </c>
      <c r="N31" s="29"/>
      <c r="O31" s="28"/>
      <c r="P31" s="28"/>
      <c r="Q31" s="28"/>
      <c r="R31" s="30"/>
      <c r="S31" s="30"/>
      <c r="T31" s="30"/>
      <c r="U31" s="35">
        <v>25</v>
      </c>
      <c r="V31" s="37">
        <v>0</v>
      </c>
    </row>
    <row r="32" spans="2:22" ht="14.25" customHeight="1">
      <c r="B32" s="29"/>
      <c r="C32" s="28"/>
      <c r="D32" s="28"/>
      <c r="E32" s="28"/>
      <c r="F32" s="30"/>
      <c r="G32" s="30"/>
      <c r="H32" s="30"/>
      <c r="I32" s="35">
        <v>26</v>
      </c>
      <c r="J32" s="37">
        <v>0</v>
      </c>
      <c r="N32" s="29"/>
      <c r="O32" s="28"/>
      <c r="P32" s="28"/>
      <c r="Q32" s="28"/>
      <c r="R32" s="30"/>
      <c r="S32" s="30"/>
      <c r="T32" s="30"/>
      <c r="U32" s="35">
        <v>26</v>
      </c>
      <c r="V32" s="37">
        <v>0</v>
      </c>
    </row>
    <row r="33" spans="2:22" ht="14.25" customHeight="1">
      <c r="B33" s="29"/>
      <c r="C33" s="28"/>
      <c r="D33" s="28"/>
      <c r="E33" s="28"/>
      <c r="F33" s="30"/>
      <c r="G33" s="30"/>
      <c r="H33" s="30"/>
      <c r="I33" s="35">
        <v>27</v>
      </c>
      <c r="J33" s="37">
        <v>0</v>
      </c>
      <c r="N33" s="29"/>
      <c r="O33" s="28"/>
      <c r="P33" s="28"/>
      <c r="Q33" s="28"/>
      <c r="R33" s="30"/>
      <c r="S33" s="30"/>
      <c r="T33" s="30"/>
      <c r="U33" s="35">
        <v>27</v>
      </c>
      <c r="V33" s="37">
        <v>0</v>
      </c>
    </row>
    <row r="34" spans="2:22" ht="14.25" customHeight="1">
      <c r="B34" s="29"/>
      <c r="C34" s="28"/>
      <c r="D34" s="28"/>
      <c r="E34" s="28"/>
      <c r="F34" s="30"/>
      <c r="G34" s="30"/>
      <c r="H34" s="30"/>
      <c r="I34" s="35">
        <v>28</v>
      </c>
      <c r="J34" s="37">
        <v>0</v>
      </c>
      <c r="N34" s="29"/>
      <c r="O34" s="28"/>
      <c r="P34" s="28"/>
      <c r="Q34" s="28"/>
      <c r="R34" s="30"/>
      <c r="S34" s="30"/>
      <c r="T34" s="30"/>
      <c r="U34" s="35">
        <v>28</v>
      </c>
      <c r="V34" s="37">
        <v>0</v>
      </c>
    </row>
    <row r="35" spans="2:22" ht="14.25" customHeight="1">
      <c r="B35" s="29"/>
      <c r="C35" s="28"/>
      <c r="D35" s="28"/>
      <c r="E35" s="28"/>
      <c r="F35" s="30"/>
      <c r="G35" s="30"/>
      <c r="H35" s="30"/>
      <c r="I35" s="35">
        <v>29</v>
      </c>
      <c r="J35" s="37">
        <v>0</v>
      </c>
      <c r="N35" s="29"/>
      <c r="O35" s="28"/>
      <c r="P35" s="28"/>
      <c r="Q35" s="28"/>
      <c r="R35" s="30"/>
      <c r="S35" s="30"/>
      <c r="T35" s="30"/>
      <c r="U35" s="35">
        <v>29</v>
      </c>
      <c r="V35" s="37">
        <v>0</v>
      </c>
    </row>
    <row r="36" spans="2:22" ht="14.25" customHeight="1">
      <c r="B36" s="29"/>
      <c r="C36" s="28"/>
      <c r="D36" s="28"/>
      <c r="E36" s="28"/>
      <c r="F36" s="30"/>
      <c r="G36" s="30"/>
      <c r="H36" s="30"/>
      <c r="I36" s="35">
        <v>30</v>
      </c>
      <c r="J36" s="37">
        <v>0</v>
      </c>
      <c r="N36" s="29"/>
      <c r="O36" s="28"/>
      <c r="P36" s="28"/>
      <c r="Q36" s="28"/>
      <c r="R36" s="30"/>
      <c r="S36" s="30"/>
      <c r="T36" s="30"/>
      <c r="U36" s="35">
        <v>30</v>
      </c>
      <c r="V36" s="37">
        <v>0</v>
      </c>
    </row>
    <row r="37" spans="2:22" ht="14.25" customHeight="1">
      <c r="B37" s="29"/>
      <c r="C37" s="28"/>
      <c r="D37" s="28"/>
      <c r="E37" s="28"/>
      <c r="F37" s="30"/>
      <c r="G37" s="30"/>
      <c r="H37" s="30"/>
      <c r="I37" s="35">
        <v>31</v>
      </c>
      <c r="J37" s="37">
        <v>0</v>
      </c>
      <c r="N37" s="29"/>
      <c r="O37" s="28"/>
      <c r="P37" s="28"/>
      <c r="Q37" s="28"/>
      <c r="R37" s="30"/>
      <c r="S37" s="30"/>
      <c r="T37" s="30"/>
      <c r="U37" s="35">
        <v>31</v>
      </c>
      <c r="V37" s="37">
        <v>0</v>
      </c>
    </row>
    <row r="38" spans="2:22" ht="14.25" customHeight="1" thickBot="1">
      <c r="B38" s="40"/>
      <c r="C38" s="41"/>
      <c r="D38" s="41"/>
      <c r="E38" s="41"/>
      <c r="F38" s="42"/>
      <c r="G38" s="42"/>
      <c r="H38" s="42"/>
      <c r="I38" s="43">
        <v>32</v>
      </c>
      <c r="J38" s="44">
        <v>0</v>
      </c>
      <c r="N38" s="40"/>
      <c r="O38" s="41"/>
      <c r="P38" s="41"/>
      <c r="Q38" s="41"/>
      <c r="R38" s="42"/>
      <c r="S38" s="42"/>
      <c r="T38" s="42"/>
      <c r="U38" s="43">
        <v>32</v>
      </c>
      <c r="V38" s="44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1</v>
      </c>
      <c r="E42" s="48">
        <f>D42+Shotput!E42</f>
        <v>42</v>
      </c>
      <c r="M42" s="54" t="s">
        <v>6</v>
      </c>
      <c r="N42" s="60">
        <f>SUMIF($O$7:$O$38,"UMBC",$V$7:$V$38)</f>
        <v>0</v>
      </c>
      <c r="O42" s="60">
        <f>N42+Shotput!O42</f>
        <v>35</v>
      </c>
      <c r="P42" s="49"/>
    </row>
    <row r="43" spans="2:22" ht="14.25" customHeight="1">
      <c r="C43" s="50" t="s">
        <v>58</v>
      </c>
      <c r="D43" s="28">
        <f>SUMIF($C$7:$C$38,"UDel",$J$7:$J$38)</f>
        <v>2</v>
      </c>
      <c r="E43" s="48">
        <f>D43+Shotput!E43</f>
        <v>27</v>
      </c>
      <c r="M43" s="55" t="s">
        <v>58</v>
      </c>
      <c r="N43" s="60">
        <f>SUMIF($O$7:$O$38,"UDel",$V$7:$V$38)</f>
        <v>7</v>
      </c>
      <c r="O43" s="60">
        <f>N43+Shotput!O43</f>
        <v>63</v>
      </c>
      <c r="P43" s="49"/>
    </row>
    <row r="44" spans="2:22" ht="14.25" customHeight="1">
      <c r="C44" s="50" t="s">
        <v>26</v>
      </c>
      <c r="D44" s="28">
        <f>SUMIF($C$7:$C$38,"UMD",$J$7:$J$38)</f>
        <v>9</v>
      </c>
      <c r="E44" s="48">
        <f>D44+Shotput!E44</f>
        <v>89</v>
      </c>
      <c r="M44" s="55" t="s">
        <v>26</v>
      </c>
      <c r="N44" s="60">
        <f>SUMIF($O$7:$O$38,"UMD",$V$7:$V$38)</f>
        <v>0</v>
      </c>
      <c r="O44" s="60">
        <f>N44+Shotput!O44</f>
        <v>35</v>
      </c>
      <c r="P44" s="49"/>
    </row>
    <row r="45" spans="2:22" ht="14.25" customHeight="1">
      <c r="C45" s="52" t="s">
        <v>103</v>
      </c>
      <c r="D45" s="28">
        <f>SUMIF($C$7:$C$38,"Towson",$J$7:$J$38)</f>
        <v>3</v>
      </c>
      <c r="E45" s="48">
        <f>D45+Shotput!E45</f>
        <v>5</v>
      </c>
      <c r="M45" s="56" t="s">
        <v>103</v>
      </c>
      <c r="N45" s="60">
        <f>SUMIF($O$7:$O$38,"Towson",$V$7:$V$38)</f>
        <v>5</v>
      </c>
      <c r="O45" s="60">
        <f>N45+Shotput!O45</f>
        <v>7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D46+Shotput!E46</f>
        <v>0</v>
      </c>
      <c r="M46" s="57" t="s">
        <v>93</v>
      </c>
      <c r="N46" s="60">
        <f>SUMIF($O$7:$O$38,"Loyola",$V$7:$V$38)</f>
        <v>0</v>
      </c>
      <c r="O46" s="60">
        <f>N46+Shotput!O46</f>
        <v>4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3">
    <sortCondition descending="1" ref="H7:H13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01"/>
  <sheetViews>
    <sheetView topLeftCell="A6" zoomScale="125" zoomScaleNormal="125" zoomScalePageLayoutView="125" workbookViewId="0">
      <selection activeCell="H9" sqref="H9"/>
    </sheetView>
  </sheetViews>
  <sheetFormatPr defaultColWidth="14.453125" defaultRowHeight="15" customHeight="1"/>
  <cols>
    <col min="1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1" bestFit="1" customWidth="1"/>
    <col min="15" max="15" width="12" customWidth="1"/>
    <col min="16" max="17" width="11.6328125" customWidth="1"/>
    <col min="18" max="18" width="9.81640625" customWidth="1"/>
    <col min="19" max="19" width="8.6328125" customWidth="1"/>
    <col min="20" max="20" width="9.36328125" customWidth="1"/>
    <col min="21" max="26" width="8.6328125" customWidth="1"/>
  </cols>
  <sheetData>
    <row r="1" spans="2:22" ht="23.25" customHeight="1">
      <c r="B1" s="130" t="s">
        <v>1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F4" s="1"/>
      <c r="Q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11" t="s">
        <v>115</v>
      </c>
      <c r="C7" s="16" t="s">
        <v>6</v>
      </c>
      <c r="D7" s="17"/>
      <c r="E7" s="16">
        <v>1</v>
      </c>
      <c r="F7" s="18">
        <v>0.375</v>
      </c>
      <c r="G7" s="19">
        <v>1</v>
      </c>
      <c r="H7" s="21">
        <v>0.4291666666666667</v>
      </c>
      <c r="I7" s="23">
        <v>1</v>
      </c>
      <c r="J7" s="25">
        <v>5</v>
      </c>
      <c r="N7" s="120" t="s">
        <v>142</v>
      </c>
      <c r="O7" s="17" t="s">
        <v>141</v>
      </c>
      <c r="P7" s="17"/>
      <c r="Q7" s="17">
        <v>2</v>
      </c>
      <c r="R7" s="21">
        <v>0.5</v>
      </c>
      <c r="S7" s="24">
        <v>1</v>
      </c>
      <c r="T7" s="21">
        <v>0.47291666666666665</v>
      </c>
      <c r="U7" s="26">
        <v>1</v>
      </c>
      <c r="V7" s="27">
        <v>5</v>
      </c>
    </row>
    <row r="8" spans="2:22" ht="14.25" customHeight="1">
      <c r="B8" s="29" t="s">
        <v>142</v>
      </c>
      <c r="C8" s="28" t="s">
        <v>141</v>
      </c>
      <c r="D8" s="28"/>
      <c r="E8" s="28">
        <v>2</v>
      </c>
      <c r="F8" s="31">
        <v>0.375</v>
      </c>
      <c r="G8" s="30">
        <v>1</v>
      </c>
      <c r="H8" s="31">
        <v>0.4548611111111111</v>
      </c>
      <c r="I8" s="32">
        <v>2</v>
      </c>
      <c r="J8" s="33">
        <v>3</v>
      </c>
      <c r="N8" s="34" t="s">
        <v>115</v>
      </c>
      <c r="O8" s="36" t="s">
        <v>6</v>
      </c>
      <c r="P8" s="28"/>
      <c r="Q8" s="36">
        <v>1</v>
      </c>
      <c r="R8" s="38">
        <v>0.5</v>
      </c>
      <c r="S8" s="39">
        <v>1</v>
      </c>
      <c r="T8" s="31">
        <v>0.48125000000000001</v>
      </c>
      <c r="U8" s="35">
        <v>2</v>
      </c>
      <c r="V8" s="37">
        <v>3</v>
      </c>
    </row>
    <row r="9" spans="2:22" ht="14.25" customHeight="1">
      <c r="B9" s="29"/>
      <c r="C9" s="28"/>
      <c r="D9" s="28"/>
      <c r="E9" s="28"/>
      <c r="F9" s="31"/>
      <c r="G9" s="30"/>
      <c r="H9" s="31"/>
      <c r="I9" s="32">
        <v>3</v>
      </c>
      <c r="J9" s="33">
        <v>1</v>
      </c>
      <c r="N9" s="34" t="s">
        <v>116</v>
      </c>
      <c r="O9" s="36" t="s">
        <v>93</v>
      </c>
      <c r="P9" s="28" t="s">
        <v>143</v>
      </c>
      <c r="Q9" s="36"/>
      <c r="R9" s="38">
        <v>0.58333333333333337</v>
      </c>
      <c r="S9" s="39">
        <v>1</v>
      </c>
      <c r="T9" s="31"/>
      <c r="U9" s="35">
        <v>3</v>
      </c>
      <c r="V9" s="37">
        <v>1</v>
      </c>
    </row>
    <row r="10" spans="2:22" ht="14.25" customHeight="1">
      <c r="B10" s="29"/>
      <c r="C10" s="28"/>
      <c r="D10" s="28"/>
      <c r="E10" s="28"/>
      <c r="F10" s="31"/>
      <c r="G10" s="30"/>
      <c r="H10" s="31"/>
      <c r="I10" s="32">
        <v>4</v>
      </c>
      <c r="J10" s="33">
        <v>0</v>
      </c>
      <c r="N10" s="29"/>
      <c r="O10" s="28"/>
      <c r="P10" s="28"/>
      <c r="Q10" s="28"/>
      <c r="R10" s="31"/>
      <c r="S10" s="30"/>
      <c r="T10" s="31"/>
      <c r="U10" s="35">
        <v>4</v>
      </c>
      <c r="V10" s="37">
        <v>0</v>
      </c>
    </row>
    <row r="11" spans="2:22" ht="14.25" customHeight="1">
      <c r="B11" s="29"/>
      <c r="C11" s="28"/>
      <c r="D11" s="28"/>
      <c r="E11" s="28"/>
      <c r="F11" s="30"/>
      <c r="G11" s="30"/>
      <c r="H11" s="30"/>
      <c r="I11" s="35">
        <v>5</v>
      </c>
      <c r="J11" s="37">
        <v>0</v>
      </c>
      <c r="N11" s="29"/>
      <c r="O11" s="28"/>
      <c r="P11" s="28"/>
      <c r="Q11" s="28"/>
      <c r="R11" s="30"/>
      <c r="S11" s="30"/>
      <c r="T11" s="30"/>
      <c r="U11" s="35">
        <v>5</v>
      </c>
      <c r="V11" s="37">
        <v>0</v>
      </c>
    </row>
    <row r="12" spans="2:22" ht="14.25" customHeight="1">
      <c r="B12" s="29"/>
      <c r="C12" s="28"/>
      <c r="D12" s="28"/>
      <c r="E12" s="28"/>
      <c r="F12" s="30"/>
      <c r="G12" s="30"/>
      <c r="H12" s="30"/>
      <c r="I12" s="35">
        <v>6</v>
      </c>
      <c r="J12" s="37">
        <v>0</v>
      </c>
      <c r="N12" s="29"/>
      <c r="O12" s="28"/>
      <c r="P12" s="28"/>
      <c r="Q12" s="28"/>
      <c r="R12" s="30"/>
      <c r="S12" s="30"/>
      <c r="T12" s="30"/>
      <c r="U12" s="35">
        <v>6</v>
      </c>
      <c r="V12" s="37">
        <v>0</v>
      </c>
    </row>
    <row r="13" spans="2:22" ht="14.25" customHeight="1">
      <c r="B13" s="29"/>
      <c r="C13" s="28"/>
      <c r="D13" s="28"/>
      <c r="E13" s="28"/>
      <c r="F13" s="30"/>
      <c r="G13" s="30"/>
      <c r="H13" s="30"/>
      <c r="I13" s="35">
        <v>7</v>
      </c>
      <c r="J13" s="37">
        <v>0</v>
      </c>
      <c r="N13" s="29"/>
      <c r="O13" s="28"/>
      <c r="P13" s="28"/>
      <c r="Q13" s="28"/>
      <c r="R13" s="30"/>
      <c r="S13" s="30"/>
      <c r="T13" s="30"/>
      <c r="U13" s="35">
        <v>7</v>
      </c>
      <c r="V13" s="37">
        <v>0</v>
      </c>
    </row>
    <row r="14" spans="2:22" ht="14.25" customHeight="1">
      <c r="B14" s="29"/>
      <c r="C14" s="28"/>
      <c r="D14" s="28"/>
      <c r="E14" s="28"/>
      <c r="F14" s="30"/>
      <c r="G14" s="30"/>
      <c r="H14" s="30"/>
      <c r="I14" s="35">
        <v>8</v>
      </c>
      <c r="J14" s="37">
        <v>0</v>
      </c>
      <c r="N14" s="29"/>
      <c r="O14" s="28"/>
      <c r="P14" s="28"/>
      <c r="Q14" s="28"/>
      <c r="R14" s="30"/>
      <c r="S14" s="30"/>
      <c r="T14" s="30"/>
      <c r="U14" s="35">
        <v>8</v>
      </c>
      <c r="V14" s="37">
        <v>0</v>
      </c>
    </row>
    <row r="15" spans="2:22" ht="14.25" customHeight="1">
      <c r="B15" s="29"/>
      <c r="C15" s="28"/>
      <c r="D15" s="28"/>
      <c r="E15" s="28"/>
      <c r="F15" s="30"/>
      <c r="G15" s="30"/>
      <c r="H15" s="30"/>
      <c r="I15" s="35">
        <v>9</v>
      </c>
      <c r="J15" s="37">
        <v>0</v>
      </c>
      <c r="N15" s="29"/>
      <c r="O15" s="28"/>
      <c r="P15" s="28"/>
      <c r="Q15" s="28"/>
      <c r="R15" s="30"/>
      <c r="S15" s="30"/>
      <c r="T15" s="30"/>
      <c r="U15" s="35">
        <v>9</v>
      </c>
      <c r="V15" s="37">
        <v>0</v>
      </c>
    </row>
    <row r="16" spans="2:22" ht="14.25" customHeight="1">
      <c r="B16" s="29"/>
      <c r="C16" s="28"/>
      <c r="D16" s="28"/>
      <c r="E16" s="28"/>
      <c r="F16" s="30"/>
      <c r="G16" s="30"/>
      <c r="H16" s="30"/>
      <c r="I16" s="35">
        <v>10</v>
      </c>
      <c r="J16" s="37">
        <v>0</v>
      </c>
      <c r="N16" s="29"/>
      <c r="O16" s="28"/>
      <c r="P16" s="28"/>
      <c r="Q16" s="28"/>
      <c r="R16" s="30"/>
      <c r="S16" s="30"/>
      <c r="T16" s="30"/>
      <c r="U16" s="35">
        <v>10</v>
      </c>
      <c r="V16" s="37">
        <v>0</v>
      </c>
    </row>
    <row r="17" spans="2:22" ht="14.25" customHeight="1">
      <c r="B17" s="29"/>
      <c r="C17" s="28"/>
      <c r="D17" s="28"/>
      <c r="E17" s="28"/>
      <c r="F17" s="30"/>
      <c r="G17" s="30"/>
      <c r="H17" s="30"/>
      <c r="I17" s="35">
        <v>11</v>
      </c>
      <c r="J17" s="37">
        <v>0</v>
      </c>
      <c r="N17" s="29"/>
      <c r="O17" s="28"/>
      <c r="P17" s="28"/>
      <c r="Q17" s="28"/>
      <c r="R17" s="30"/>
      <c r="S17" s="30"/>
      <c r="T17" s="30"/>
      <c r="U17" s="35">
        <v>11</v>
      </c>
      <c r="V17" s="37">
        <v>0</v>
      </c>
    </row>
    <row r="18" spans="2:22" ht="14.25" customHeight="1">
      <c r="B18" s="29"/>
      <c r="C18" s="28"/>
      <c r="D18" s="28"/>
      <c r="E18" s="28"/>
      <c r="F18" s="30"/>
      <c r="G18" s="30"/>
      <c r="H18" s="30"/>
      <c r="I18" s="35">
        <v>12</v>
      </c>
      <c r="J18" s="37">
        <v>0</v>
      </c>
      <c r="N18" s="29"/>
      <c r="O18" s="28"/>
      <c r="P18" s="28"/>
      <c r="Q18" s="28"/>
      <c r="R18" s="30"/>
      <c r="S18" s="30"/>
      <c r="T18" s="30"/>
      <c r="U18" s="35">
        <v>12</v>
      </c>
      <c r="V18" s="37">
        <v>0</v>
      </c>
    </row>
    <row r="19" spans="2:22" ht="14.25" customHeight="1">
      <c r="B19" s="29"/>
      <c r="C19" s="28"/>
      <c r="D19" s="28"/>
      <c r="E19" s="28"/>
      <c r="F19" s="30"/>
      <c r="G19" s="30"/>
      <c r="H19" s="30"/>
      <c r="I19" s="35">
        <v>13</v>
      </c>
      <c r="J19" s="37">
        <v>0</v>
      </c>
      <c r="N19" s="29"/>
      <c r="O19" s="28"/>
      <c r="P19" s="28"/>
      <c r="Q19" s="28"/>
      <c r="R19" s="30"/>
      <c r="S19" s="30"/>
      <c r="T19" s="30"/>
      <c r="U19" s="35">
        <v>13</v>
      </c>
      <c r="V19" s="37">
        <v>0</v>
      </c>
    </row>
    <row r="20" spans="2:22" ht="14.25" customHeight="1">
      <c r="B20" s="29"/>
      <c r="C20" s="28"/>
      <c r="D20" s="28"/>
      <c r="E20" s="28"/>
      <c r="F20" s="30"/>
      <c r="G20" s="30"/>
      <c r="H20" s="30"/>
      <c r="I20" s="35">
        <v>14</v>
      </c>
      <c r="J20" s="37">
        <v>0</v>
      </c>
      <c r="N20" s="29"/>
      <c r="O20" s="28"/>
      <c r="P20" s="28"/>
      <c r="Q20" s="28"/>
      <c r="R20" s="30"/>
      <c r="S20" s="30"/>
      <c r="T20" s="30"/>
      <c r="U20" s="35">
        <v>14</v>
      </c>
      <c r="V20" s="37">
        <v>0</v>
      </c>
    </row>
    <row r="21" spans="2:22" ht="14.25" customHeight="1">
      <c r="B21" s="29"/>
      <c r="C21" s="28"/>
      <c r="D21" s="28"/>
      <c r="E21" s="28"/>
      <c r="F21" s="30"/>
      <c r="G21" s="30"/>
      <c r="H21" s="30"/>
      <c r="I21" s="35">
        <v>15</v>
      </c>
      <c r="J21" s="37">
        <v>0</v>
      </c>
      <c r="N21" s="29"/>
      <c r="O21" s="28"/>
      <c r="P21" s="28"/>
      <c r="Q21" s="28"/>
      <c r="R21" s="30"/>
      <c r="S21" s="30"/>
      <c r="T21" s="30"/>
      <c r="U21" s="35">
        <v>15</v>
      </c>
      <c r="V21" s="37">
        <v>0</v>
      </c>
    </row>
    <row r="22" spans="2:22" ht="14.25" customHeight="1">
      <c r="B22" s="29"/>
      <c r="C22" s="28"/>
      <c r="D22" s="28"/>
      <c r="E22" s="28"/>
      <c r="F22" s="30"/>
      <c r="G22" s="30"/>
      <c r="H22" s="30"/>
      <c r="I22" s="35">
        <v>16</v>
      </c>
      <c r="J22" s="37">
        <v>0</v>
      </c>
      <c r="N22" s="29"/>
      <c r="O22" s="28"/>
      <c r="P22" s="28"/>
      <c r="Q22" s="28"/>
      <c r="R22" s="30"/>
      <c r="S22" s="30"/>
      <c r="T22" s="30"/>
      <c r="U22" s="35">
        <v>16</v>
      </c>
      <c r="V22" s="37">
        <v>0</v>
      </c>
    </row>
    <row r="23" spans="2:22" ht="14.25" customHeight="1">
      <c r="B23" s="29"/>
      <c r="C23" s="28"/>
      <c r="D23" s="28"/>
      <c r="E23" s="28"/>
      <c r="F23" s="30"/>
      <c r="G23" s="30"/>
      <c r="H23" s="30"/>
      <c r="I23" s="35">
        <v>17</v>
      </c>
      <c r="J23" s="37">
        <v>0</v>
      </c>
      <c r="N23" s="29"/>
      <c r="O23" s="28"/>
      <c r="P23" s="28"/>
      <c r="Q23" s="28"/>
      <c r="R23" s="30"/>
      <c r="S23" s="30"/>
      <c r="T23" s="30"/>
      <c r="U23" s="35">
        <v>17</v>
      </c>
      <c r="V23" s="37">
        <v>0</v>
      </c>
    </row>
    <row r="24" spans="2:22" ht="14.25" customHeight="1">
      <c r="B24" s="29"/>
      <c r="C24" s="28"/>
      <c r="D24" s="28"/>
      <c r="E24" s="28"/>
      <c r="F24" s="30"/>
      <c r="G24" s="30"/>
      <c r="H24" s="30"/>
      <c r="I24" s="35">
        <v>18</v>
      </c>
      <c r="J24" s="37">
        <v>0</v>
      </c>
      <c r="N24" s="29"/>
      <c r="O24" s="28"/>
      <c r="P24" s="28"/>
      <c r="Q24" s="28"/>
      <c r="R24" s="30"/>
      <c r="S24" s="30"/>
      <c r="T24" s="30"/>
      <c r="U24" s="35">
        <v>18</v>
      </c>
      <c r="V24" s="37">
        <v>0</v>
      </c>
    </row>
    <row r="25" spans="2:22" ht="14.25" customHeight="1">
      <c r="B25" s="29"/>
      <c r="C25" s="28"/>
      <c r="D25" s="28"/>
      <c r="E25" s="28"/>
      <c r="F25" s="30"/>
      <c r="G25" s="30"/>
      <c r="H25" s="30"/>
      <c r="I25" s="35">
        <v>19</v>
      </c>
      <c r="J25" s="37">
        <v>0</v>
      </c>
      <c r="N25" s="29"/>
      <c r="O25" s="28"/>
      <c r="P25" s="28"/>
      <c r="Q25" s="28"/>
      <c r="R25" s="30"/>
      <c r="S25" s="30"/>
      <c r="T25" s="30"/>
      <c r="U25" s="35">
        <v>19</v>
      </c>
      <c r="V25" s="37">
        <v>0</v>
      </c>
    </row>
    <row r="26" spans="2:22" ht="14.25" customHeight="1">
      <c r="B26" s="29"/>
      <c r="C26" s="28"/>
      <c r="D26" s="28"/>
      <c r="E26" s="28"/>
      <c r="F26" s="30"/>
      <c r="G26" s="30"/>
      <c r="H26" s="30"/>
      <c r="I26" s="35">
        <v>20</v>
      </c>
      <c r="J26" s="37">
        <v>0</v>
      </c>
      <c r="N26" s="29"/>
      <c r="O26" s="28"/>
      <c r="P26" s="28"/>
      <c r="Q26" s="28"/>
      <c r="R26" s="30"/>
      <c r="S26" s="30"/>
      <c r="T26" s="30"/>
      <c r="U26" s="35">
        <v>20</v>
      </c>
      <c r="V26" s="37">
        <v>0</v>
      </c>
    </row>
    <row r="27" spans="2:22" ht="14.25" customHeight="1">
      <c r="B27" s="29"/>
      <c r="C27" s="28"/>
      <c r="D27" s="28"/>
      <c r="E27" s="28"/>
      <c r="F27" s="30"/>
      <c r="G27" s="30"/>
      <c r="H27" s="30"/>
      <c r="I27" s="35">
        <v>21</v>
      </c>
      <c r="J27" s="37">
        <v>0</v>
      </c>
      <c r="N27" s="29"/>
      <c r="O27" s="28"/>
      <c r="P27" s="28"/>
      <c r="Q27" s="28"/>
      <c r="R27" s="30"/>
      <c r="S27" s="30"/>
      <c r="T27" s="30"/>
      <c r="U27" s="35">
        <v>21</v>
      </c>
      <c r="V27" s="37">
        <v>0</v>
      </c>
    </row>
    <row r="28" spans="2:22" ht="14.25" customHeight="1">
      <c r="B28" s="29"/>
      <c r="C28" s="28"/>
      <c r="D28" s="28"/>
      <c r="E28" s="28"/>
      <c r="F28" s="30"/>
      <c r="G28" s="30"/>
      <c r="H28" s="30"/>
      <c r="I28" s="35">
        <v>22</v>
      </c>
      <c r="J28" s="37">
        <v>0</v>
      </c>
      <c r="N28" s="29"/>
      <c r="O28" s="28"/>
      <c r="P28" s="28"/>
      <c r="Q28" s="28"/>
      <c r="R28" s="30"/>
      <c r="S28" s="30"/>
      <c r="T28" s="30"/>
      <c r="U28" s="35">
        <v>22</v>
      </c>
      <c r="V28" s="37">
        <v>0</v>
      </c>
    </row>
    <row r="29" spans="2:22" ht="14.25" customHeight="1">
      <c r="B29" s="29"/>
      <c r="C29" s="28"/>
      <c r="D29" s="28"/>
      <c r="E29" s="28"/>
      <c r="F29" s="30"/>
      <c r="G29" s="30"/>
      <c r="H29" s="30"/>
      <c r="I29" s="35">
        <v>23</v>
      </c>
      <c r="J29" s="37">
        <v>0</v>
      </c>
      <c r="N29" s="29"/>
      <c r="O29" s="28"/>
      <c r="P29" s="28"/>
      <c r="Q29" s="28"/>
      <c r="R29" s="30"/>
      <c r="S29" s="30"/>
      <c r="T29" s="30"/>
      <c r="U29" s="35">
        <v>23</v>
      </c>
      <c r="V29" s="37">
        <v>0</v>
      </c>
    </row>
    <row r="30" spans="2:22" ht="14.25" customHeight="1">
      <c r="B30" s="29"/>
      <c r="C30" s="28"/>
      <c r="D30" s="28"/>
      <c r="E30" s="28"/>
      <c r="F30" s="30"/>
      <c r="G30" s="30"/>
      <c r="H30" s="30"/>
      <c r="I30" s="35">
        <v>24</v>
      </c>
      <c r="J30" s="37">
        <v>0</v>
      </c>
      <c r="N30" s="29"/>
      <c r="O30" s="28"/>
      <c r="P30" s="28"/>
      <c r="Q30" s="28"/>
      <c r="R30" s="30"/>
      <c r="S30" s="30"/>
      <c r="T30" s="30"/>
      <c r="U30" s="35">
        <v>24</v>
      </c>
      <c r="V30" s="37">
        <v>0</v>
      </c>
    </row>
    <row r="31" spans="2:22" ht="14.25" customHeight="1">
      <c r="B31" s="29"/>
      <c r="C31" s="28"/>
      <c r="D31" s="28"/>
      <c r="E31" s="28"/>
      <c r="F31" s="30"/>
      <c r="G31" s="30"/>
      <c r="H31" s="30"/>
      <c r="I31" s="35">
        <v>25</v>
      </c>
      <c r="J31" s="37">
        <v>0</v>
      </c>
      <c r="N31" s="29"/>
      <c r="O31" s="28"/>
      <c r="P31" s="28"/>
      <c r="Q31" s="28"/>
      <c r="R31" s="30"/>
      <c r="S31" s="30"/>
      <c r="T31" s="30"/>
      <c r="U31" s="35">
        <v>25</v>
      </c>
      <c r="V31" s="37">
        <v>0</v>
      </c>
    </row>
    <row r="32" spans="2:22" ht="14.25" customHeight="1">
      <c r="B32" s="29"/>
      <c r="C32" s="28"/>
      <c r="D32" s="28"/>
      <c r="E32" s="28"/>
      <c r="F32" s="30"/>
      <c r="G32" s="30"/>
      <c r="H32" s="30"/>
      <c r="I32" s="35">
        <v>26</v>
      </c>
      <c r="J32" s="37">
        <v>0</v>
      </c>
      <c r="N32" s="29"/>
      <c r="O32" s="28"/>
      <c r="P32" s="28"/>
      <c r="Q32" s="28"/>
      <c r="R32" s="30"/>
      <c r="S32" s="30"/>
      <c r="T32" s="30"/>
      <c r="U32" s="35">
        <v>26</v>
      </c>
      <c r="V32" s="37">
        <v>0</v>
      </c>
    </row>
    <row r="33" spans="2:22" ht="14.25" customHeight="1">
      <c r="B33" s="29"/>
      <c r="C33" s="28"/>
      <c r="D33" s="28"/>
      <c r="E33" s="28"/>
      <c r="F33" s="30"/>
      <c r="G33" s="30"/>
      <c r="H33" s="30"/>
      <c r="I33" s="35">
        <v>27</v>
      </c>
      <c r="J33" s="37">
        <v>0</v>
      </c>
      <c r="N33" s="29"/>
      <c r="O33" s="28"/>
      <c r="P33" s="28"/>
      <c r="Q33" s="28"/>
      <c r="R33" s="30"/>
      <c r="S33" s="30"/>
      <c r="T33" s="30"/>
      <c r="U33" s="35">
        <v>27</v>
      </c>
      <c r="V33" s="37">
        <v>0</v>
      </c>
    </row>
    <row r="34" spans="2:22" ht="14.25" customHeight="1">
      <c r="B34" s="29"/>
      <c r="C34" s="28"/>
      <c r="D34" s="28"/>
      <c r="E34" s="28"/>
      <c r="F34" s="30"/>
      <c r="G34" s="30"/>
      <c r="H34" s="30"/>
      <c r="I34" s="35">
        <v>28</v>
      </c>
      <c r="J34" s="37">
        <v>0</v>
      </c>
      <c r="N34" s="29"/>
      <c r="O34" s="28"/>
      <c r="P34" s="28"/>
      <c r="Q34" s="28"/>
      <c r="R34" s="30"/>
      <c r="S34" s="30"/>
      <c r="T34" s="30"/>
      <c r="U34" s="35">
        <v>28</v>
      </c>
      <c r="V34" s="37">
        <v>0</v>
      </c>
    </row>
    <row r="35" spans="2:22" ht="14.25" customHeight="1">
      <c r="B35" s="29"/>
      <c r="C35" s="28"/>
      <c r="D35" s="28"/>
      <c r="E35" s="28"/>
      <c r="F35" s="30"/>
      <c r="G35" s="30"/>
      <c r="H35" s="30"/>
      <c r="I35" s="35">
        <v>29</v>
      </c>
      <c r="J35" s="37">
        <v>0</v>
      </c>
      <c r="N35" s="29"/>
      <c r="O35" s="28"/>
      <c r="P35" s="28"/>
      <c r="Q35" s="28"/>
      <c r="R35" s="30"/>
      <c r="S35" s="30"/>
      <c r="T35" s="30"/>
      <c r="U35" s="35">
        <v>29</v>
      </c>
      <c r="V35" s="37">
        <v>0</v>
      </c>
    </row>
    <row r="36" spans="2:22" ht="14.25" customHeight="1">
      <c r="B36" s="29"/>
      <c r="C36" s="28"/>
      <c r="D36" s="28"/>
      <c r="E36" s="28"/>
      <c r="F36" s="30"/>
      <c r="G36" s="30"/>
      <c r="H36" s="30"/>
      <c r="I36" s="35">
        <v>30</v>
      </c>
      <c r="J36" s="37">
        <v>0</v>
      </c>
      <c r="N36" s="29"/>
      <c r="O36" s="28"/>
      <c r="P36" s="28"/>
      <c r="Q36" s="28"/>
      <c r="R36" s="30"/>
      <c r="S36" s="30"/>
      <c r="T36" s="30"/>
      <c r="U36" s="35">
        <v>30</v>
      </c>
      <c r="V36" s="37">
        <v>0</v>
      </c>
    </row>
    <row r="37" spans="2:22" ht="14.25" customHeight="1">
      <c r="B37" s="29"/>
      <c r="C37" s="28"/>
      <c r="D37" s="28"/>
      <c r="E37" s="28"/>
      <c r="F37" s="30"/>
      <c r="G37" s="30"/>
      <c r="H37" s="30"/>
      <c r="I37" s="35">
        <v>31</v>
      </c>
      <c r="J37" s="37">
        <v>0</v>
      </c>
      <c r="N37" s="29"/>
      <c r="O37" s="28"/>
      <c r="P37" s="28"/>
      <c r="Q37" s="28"/>
      <c r="R37" s="30"/>
      <c r="S37" s="30"/>
      <c r="T37" s="30"/>
      <c r="U37" s="35">
        <v>31</v>
      </c>
      <c r="V37" s="37">
        <v>0</v>
      </c>
    </row>
    <row r="38" spans="2:22" ht="14.25" customHeight="1">
      <c r="B38" s="40"/>
      <c r="C38" s="41"/>
      <c r="D38" s="41"/>
      <c r="E38" s="41"/>
      <c r="F38" s="42"/>
      <c r="G38" s="42"/>
      <c r="H38" s="42"/>
      <c r="I38" s="43">
        <v>32</v>
      </c>
      <c r="J38" s="44">
        <v>0</v>
      </c>
      <c r="N38" s="40"/>
      <c r="O38" s="41"/>
      <c r="P38" s="41"/>
      <c r="Q38" s="41"/>
      <c r="R38" s="42"/>
      <c r="S38" s="42"/>
      <c r="T38" s="42"/>
      <c r="U38" s="43">
        <v>32</v>
      </c>
      <c r="V38" s="44">
        <v>0</v>
      </c>
    </row>
    <row r="39" spans="2:22" ht="14.25" customHeight="1"/>
    <row r="40" spans="2:22" ht="14.25" customHeight="1" thickBot="1"/>
    <row r="41" spans="2:22" ht="14.25" customHeight="1" thickBot="1">
      <c r="D41" s="58" t="s">
        <v>118</v>
      </c>
      <c r="E41" s="59" t="s">
        <v>119</v>
      </c>
      <c r="N41" s="58" t="s">
        <v>118</v>
      </c>
      <c r="O41" s="59" t="s">
        <v>119</v>
      </c>
      <c r="P41" s="53"/>
    </row>
    <row r="42" spans="2:22" ht="14.25" customHeight="1">
      <c r="C42" s="54" t="s">
        <v>6</v>
      </c>
      <c r="D42" s="81">
        <f>SUMIF($C$7:$C$38,"UMBC",$J$7:$J$38)</f>
        <v>5</v>
      </c>
      <c r="E42" s="82">
        <f>D42</f>
        <v>5</v>
      </c>
      <c r="M42" s="54" t="s">
        <v>6</v>
      </c>
      <c r="N42" s="60">
        <f>SUMIF($O$7:$O$38,"UMBC",$V$7:$V$38)</f>
        <v>3</v>
      </c>
      <c r="O42" s="60">
        <f>N42</f>
        <v>3</v>
      </c>
      <c r="P42" s="49"/>
    </row>
    <row r="43" spans="2:22" ht="14.25" customHeight="1">
      <c r="C43" s="55" t="s">
        <v>58</v>
      </c>
      <c r="D43" s="83">
        <f>SUMIF($C$7:$C$38,"UDel",$J$7:$J$38)</f>
        <v>0</v>
      </c>
      <c r="E43" s="84">
        <f t="shared" ref="E43:E46" si="0">D43</f>
        <v>0</v>
      </c>
      <c r="M43" s="55" t="s">
        <v>58</v>
      </c>
      <c r="N43" s="60">
        <f>SUMIF($O$7:$O$38,"UDel",$V$7:$V$38)</f>
        <v>0</v>
      </c>
      <c r="O43" s="60">
        <f t="shared" ref="O43:O46" si="1">N43</f>
        <v>0</v>
      </c>
      <c r="P43" s="49"/>
    </row>
    <row r="44" spans="2:22" ht="14.25" customHeight="1">
      <c r="C44" s="55" t="s">
        <v>26</v>
      </c>
      <c r="D44" s="83">
        <f>SUMIF($C$7:$C$38,"UMD",$J$7:$J$38)</f>
        <v>0</v>
      </c>
      <c r="E44" s="84">
        <f t="shared" si="0"/>
        <v>0</v>
      </c>
      <c r="M44" s="55" t="s">
        <v>26</v>
      </c>
      <c r="N44" s="60">
        <f>SUMIF($O$7:$O$38,"UMD",$V$7:$V$38)</f>
        <v>0</v>
      </c>
      <c r="O44" s="60">
        <f t="shared" si="1"/>
        <v>0</v>
      </c>
      <c r="P44" s="49"/>
    </row>
    <row r="45" spans="2:22" ht="14.25" customHeight="1">
      <c r="C45" s="56" t="s">
        <v>103</v>
      </c>
      <c r="D45" s="83">
        <f>SUMIF($C$7:$C$38,"Towson",$J$7:$J$38)</f>
        <v>0</v>
      </c>
      <c r="E45" s="84">
        <f t="shared" si="0"/>
        <v>0</v>
      </c>
      <c r="M45" s="56" t="s">
        <v>103</v>
      </c>
      <c r="N45" s="60">
        <f>SUMIF($O$7:$O$38,"Towson",$V$7:$V$38)</f>
        <v>0</v>
      </c>
      <c r="O45" s="60">
        <f t="shared" si="1"/>
        <v>0</v>
      </c>
      <c r="P45" s="49"/>
    </row>
    <row r="46" spans="2:22" ht="14.25" customHeight="1" thickBot="1">
      <c r="C46" s="57" t="s">
        <v>93</v>
      </c>
      <c r="D46" s="85">
        <f>SUMIF($C$7:$C$38,"Loyola",$J$7:$J$38)</f>
        <v>0</v>
      </c>
      <c r="E46" s="86">
        <f t="shared" si="0"/>
        <v>0</v>
      </c>
      <c r="M46" s="57" t="s">
        <v>93</v>
      </c>
      <c r="N46" s="60">
        <f>SUMIF($O$7:$O$38,"Loyola",$V$7:$V$38)</f>
        <v>1</v>
      </c>
      <c r="O46" s="60">
        <f t="shared" si="1"/>
        <v>1</v>
      </c>
      <c r="P46" s="49"/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sortState ref="N7:T9">
    <sortCondition ref="T7:T9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000"/>
  <sheetViews>
    <sheetView topLeftCell="B1" workbookViewId="0">
      <selection activeCell="B7" sqref="B7"/>
    </sheetView>
  </sheetViews>
  <sheetFormatPr defaultColWidth="14.453125" defaultRowHeight="15" customHeight="1"/>
  <cols>
    <col min="1" max="1" width="8.6328125" customWidth="1"/>
    <col min="2" max="2" width="17.45312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20.45312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0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E4" s="1"/>
      <c r="Q4" s="1"/>
    </row>
    <row r="5" spans="2:22" ht="14.25" customHeight="1" thickBot="1">
      <c r="B5" s="140" t="s">
        <v>8</v>
      </c>
      <c r="C5" s="141"/>
      <c r="D5" s="141"/>
      <c r="E5" s="141"/>
      <c r="F5" s="141"/>
      <c r="G5" s="141"/>
      <c r="H5" s="141"/>
      <c r="I5" s="141"/>
      <c r="J5" s="14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92" t="s">
        <v>43</v>
      </c>
      <c r="C7" s="68" t="s">
        <v>26</v>
      </c>
      <c r="D7" s="69">
        <f>VLOOKUP(B7,'Athlete Key'!B:D, 3,FALSE)</f>
        <v>36</v>
      </c>
      <c r="E7" s="69">
        <v>2</v>
      </c>
      <c r="F7" s="93">
        <v>16.760000000000002</v>
      </c>
      <c r="G7" s="69">
        <v>1</v>
      </c>
      <c r="H7" s="122">
        <v>17.3</v>
      </c>
      <c r="I7" s="70">
        <v>1</v>
      </c>
      <c r="J7" s="71">
        <v>5</v>
      </c>
      <c r="N7" s="20" t="s">
        <v>53</v>
      </c>
      <c r="O7" s="16" t="s">
        <v>26</v>
      </c>
      <c r="P7" s="17">
        <f>VLOOKUP(N7,'Athlete Key'!B:D, 3,FALSE)</f>
        <v>46</v>
      </c>
      <c r="Q7" s="17">
        <v>1</v>
      </c>
      <c r="R7" s="22" t="s">
        <v>120</v>
      </c>
      <c r="S7" s="24">
        <v>1</v>
      </c>
      <c r="T7" s="121">
        <v>17.64</v>
      </c>
      <c r="U7" s="26">
        <v>1</v>
      </c>
      <c r="V7" s="27">
        <v>5</v>
      </c>
    </row>
    <row r="8" spans="2:22" ht="14.25" customHeight="1">
      <c r="B8" s="94" t="s">
        <v>35</v>
      </c>
      <c r="C8" s="61" t="s">
        <v>26</v>
      </c>
      <c r="D8" s="60">
        <f>VLOOKUP(B8,'Athlete Key'!B:D, 3,FALSE)</f>
        <v>28</v>
      </c>
      <c r="E8" s="60">
        <v>4</v>
      </c>
      <c r="F8" s="64">
        <v>17</v>
      </c>
      <c r="G8" s="60">
        <v>1</v>
      </c>
      <c r="H8" s="123">
        <v>17.559999999999999</v>
      </c>
      <c r="I8" s="62">
        <v>2</v>
      </c>
      <c r="J8" s="73">
        <v>4</v>
      </c>
      <c r="N8" s="29"/>
      <c r="O8" s="28"/>
      <c r="P8" s="28"/>
      <c r="Q8" s="28"/>
      <c r="R8" s="31"/>
      <c r="S8" s="30"/>
      <c r="T8" s="31"/>
      <c r="U8" s="35">
        <v>2</v>
      </c>
      <c r="V8" s="37">
        <v>4</v>
      </c>
    </row>
    <row r="9" spans="2:22" ht="14.25" customHeight="1">
      <c r="B9" s="94" t="s">
        <v>38</v>
      </c>
      <c r="C9" s="61" t="s">
        <v>26</v>
      </c>
      <c r="D9" s="60">
        <f>VLOOKUP(B9,'Athlete Key'!B:D, 3,FALSE)</f>
        <v>31</v>
      </c>
      <c r="E9" s="60">
        <v>3</v>
      </c>
      <c r="F9" s="64">
        <v>16.55</v>
      </c>
      <c r="G9" s="60">
        <v>1</v>
      </c>
      <c r="H9" s="123">
        <v>23.14</v>
      </c>
      <c r="I9" s="62">
        <v>3</v>
      </c>
      <c r="J9" s="73">
        <v>3</v>
      </c>
      <c r="N9" s="29"/>
      <c r="O9" s="28"/>
      <c r="P9" s="28"/>
      <c r="Q9" s="28"/>
      <c r="R9" s="31"/>
      <c r="S9" s="30"/>
      <c r="T9" s="31"/>
      <c r="U9" s="35">
        <v>3</v>
      </c>
      <c r="V9" s="37">
        <v>3</v>
      </c>
    </row>
    <row r="10" spans="2:22" ht="14.25" customHeight="1">
      <c r="B10" s="76"/>
      <c r="C10" s="60"/>
      <c r="D10" s="60"/>
      <c r="E10" s="60"/>
      <c r="F10" s="65"/>
      <c r="G10" s="60"/>
      <c r="H10" s="123"/>
      <c r="I10" s="62">
        <v>4</v>
      </c>
      <c r="J10" s="73">
        <v>2</v>
      </c>
      <c r="N10" s="29"/>
      <c r="O10" s="28"/>
      <c r="P10" s="28"/>
      <c r="Q10" s="28"/>
      <c r="R10" s="31"/>
      <c r="S10" s="30"/>
      <c r="T10" s="31"/>
      <c r="U10" s="35">
        <v>4</v>
      </c>
      <c r="V10" s="37">
        <v>2</v>
      </c>
    </row>
    <row r="11" spans="2:22" ht="14.25" customHeight="1">
      <c r="B11" s="76"/>
      <c r="C11" s="60"/>
      <c r="D11" s="60"/>
      <c r="E11" s="60"/>
      <c r="F11" s="60"/>
      <c r="G11" s="60"/>
      <c r="H11" s="123"/>
      <c r="I11" s="63">
        <v>5</v>
      </c>
      <c r="J11" s="74">
        <v>1</v>
      </c>
      <c r="N11" s="29"/>
      <c r="O11" s="28"/>
      <c r="P11" s="28"/>
      <c r="Q11" s="28"/>
      <c r="R11" s="30"/>
      <c r="S11" s="30"/>
      <c r="T11" s="30"/>
      <c r="U11" s="35">
        <v>5</v>
      </c>
      <c r="V11" s="37">
        <v>1</v>
      </c>
    </row>
    <row r="12" spans="2:22" ht="14.25" customHeight="1">
      <c r="B12" s="76"/>
      <c r="C12" s="60"/>
      <c r="D12" s="60"/>
      <c r="E12" s="60"/>
      <c r="F12" s="60"/>
      <c r="G12" s="60"/>
      <c r="H12" s="60"/>
      <c r="I12" s="63">
        <v>6</v>
      </c>
      <c r="J12" s="74">
        <v>0</v>
      </c>
      <c r="N12" s="29"/>
      <c r="O12" s="28"/>
      <c r="P12" s="28"/>
      <c r="Q12" s="28"/>
      <c r="R12" s="30"/>
      <c r="S12" s="30"/>
      <c r="T12" s="30"/>
      <c r="U12" s="35">
        <v>6</v>
      </c>
      <c r="V12" s="37">
        <v>0</v>
      </c>
    </row>
    <row r="13" spans="2:22" ht="14.25" customHeight="1">
      <c r="B13" s="76"/>
      <c r="C13" s="60"/>
      <c r="D13" s="60"/>
      <c r="E13" s="60"/>
      <c r="F13" s="60"/>
      <c r="G13" s="60"/>
      <c r="H13" s="60"/>
      <c r="I13" s="63">
        <v>7</v>
      </c>
      <c r="J13" s="74">
        <v>0</v>
      </c>
      <c r="N13" s="29"/>
      <c r="O13" s="28"/>
      <c r="P13" s="28"/>
      <c r="Q13" s="28"/>
      <c r="R13" s="30"/>
      <c r="S13" s="30"/>
      <c r="T13" s="30"/>
      <c r="U13" s="35">
        <v>7</v>
      </c>
      <c r="V13" s="37">
        <v>0</v>
      </c>
    </row>
    <row r="14" spans="2:22" ht="14.25" customHeight="1">
      <c r="B14" s="76"/>
      <c r="C14" s="60"/>
      <c r="D14" s="60"/>
      <c r="E14" s="60"/>
      <c r="F14" s="60"/>
      <c r="G14" s="60"/>
      <c r="H14" s="60"/>
      <c r="I14" s="63">
        <v>8</v>
      </c>
      <c r="J14" s="74">
        <v>0</v>
      </c>
      <c r="N14" s="29"/>
      <c r="O14" s="28"/>
      <c r="P14" s="28"/>
      <c r="Q14" s="28"/>
      <c r="R14" s="30"/>
      <c r="S14" s="30"/>
      <c r="T14" s="30"/>
      <c r="U14" s="35">
        <v>8</v>
      </c>
      <c r="V14" s="37">
        <v>0</v>
      </c>
    </row>
    <row r="15" spans="2:22" ht="14.25" customHeight="1">
      <c r="B15" s="76"/>
      <c r="C15" s="60"/>
      <c r="D15" s="60"/>
      <c r="E15" s="60"/>
      <c r="F15" s="60"/>
      <c r="G15" s="60"/>
      <c r="H15" s="60"/>
      <c r="I15" s="63">
        <v>9</v>
      </c>
      <c r="J15" s="74">
        <v>0</v>
      </c>
      <c r="N15" s="29"/>
      <c r="O15" s="28"/>
      <c r="P15" s="28"/>
      <c r="Q15" s="28"/>
      <c r="R15" s="30"/>
      <c r="S15" s="30"/>
      <c r="T15" s="30"/>
      <c r="U15" s="35">
        <v>9</v>
      </c>
      <c r="V15" s="37">
        <v>0</v>
      </c>
    </row>
    <row r="16" spans="2:22" ht="14.25" customHeight="1">
      <c r="B16" s="76"/>
      <c r="C16" s="60"/>
      <c r="D16" s="60"/>
      <c r="E16" s="60"/>
      <c r="F16" s="60"/>
      <c r="G16" s="60"/>
      <c r="H16" s="60"/>
      <c r="I16" s="63">
        <v>10</v>
      </c>
      <c r="J16" s="74">
        <v>0</v>
      </c>
      <c r="N16" s="29"/>
      <c r="O16" s="28"/>
      <c r="P16" s="28"/>
      <c r="Q16" s="28"/>
      <c r="R16" s="30"/>
      <c r="S16" s="30"/>
      <c r="T16" s="30"/>
      <c r="U16" s="35">
        <v>10</v>
      </c>
      <c r="V16" s="37">
        <v>0</v>
      </c>
    </row>
    <row r="17" spans="2:22" ht="14.25" customHeight="1">
      <c r="B17" s="76"/>
      <c r="C17" s="60"/>
      <c r="D17" s="60"/>
      <c r="E17" s="60"/>
      <c r="F17" s="60"/>
      <c r="G17" s="60"/>
      <c r="H17" s="60"/>
      <c r="I17" s="63">
        <v>11</v>
      </c>
      <c r="J17" s="74">
        <v>0</v>
      </c>
      <c r="N17" s="29"/>
      <c r="O17" s="28"/>
      <c r="P17" s="28"/>
      <c r="Q17" s="28"/>
      <c r="R17" s="30"/>
      <c r="S17" s="30"/>
      <c r="T17" s="30"/>
      <c r="U17" s="35">
        <v>11</v>
      </c>
      <c r="V17" s="37">
        <v>0</v>
      </c>
    </row>
    <row r="18" spans="2:22" ht="14.25" customHeight="1">
      <c r="B18" s="76"/>
      <c r="C18" s="60"/>
      <c r="D18" s="60"/>
      <c r="E18" s="60"/>
      <c r="F18" s="60"/>
      <c r="G18" s="60"/>
      <c r="H18" s="60"/>
      <c r="I18" s="63">
        <v>12</v>
      </c>
      <c r="J18" s="74">
        <v>0</v>
      </c>
      <c r="N18" s="29"/>
      <c r="O18" s="28"/>
      <c r="P18" s="28"/>
      <c r="Q18" s="28"/>
      <c r="R18" s="30"/>
      <c r="S18" s="30"/>
      <c r="T18" s="30"/>
      <c r="U18" s="35">
        <v>12</v>
      </c>
      <c r="V18" s="37">
        <v>0</v>
      </c>
    </row>
    <row r="19" spans="2:22" ht="14.25" customHeight="1">
      <c r="B19" s="76"/>
      <c r="C19" s="60"/>
      <c r="D19" s="60"/>
      <c r="E19" s="60"/>
      <c r="F19" s="60"/>
      <c r="G19" s="60"/>
      <c r="H19" s="60"/>
      <c r="I19" s="63">
        <v>13</v>
      </c>
      <c r="J19" s="74">
        <v>0</v>
      </c>
      <c r="N19" s="29"/>
      <c r="O19" s="28"/>
      <c r="P19" s="28"/>
      <c r="Q19" s="28"/>
      <c r="R19" s="30"/>
      <c r="S19" s="30"/>
      <c r="T19" s="30"/>
      <c r="U19" s="35">
        <v>13</v>
      </c>
      <c r="V19" s="37">
        <v>0</v>
      </c>
    </row>
    <row r="20" spans="2:22" ht="14.25" customHeight="1">
      <c r="B20" s="76"/>
      <c r="C20" s="60"/>
      <c r="D20" s="60"/>
      <c r="E20" s="60"/>
      <c r="F20" s="60"/>
      <c r="G20" s="60"/>
      <c r="H20" s="60"/>
      <c r="I20" s="63">
        <v>14</v>
      </c>
      <c r="J20" s="74">
        <v>0</v>
      </c>
      <c r="N20" s="29"/>
      <c r="O20" s="28"/>
      <c r="P20" s="28"/>
      <c r="Q20" s="28"/>
      <c r="R20" s="30"/>
      <c r="S20" s="30"/>
      <c r="T20" s="30"/>
      <c r="U20" s="35">
        <v>14</v>
      </c>
      <c r="V20" s="37">
        <v>0</v>
      </c>
    </row>
    <row r="21" spans="2:22" ht="14.25" customHeight="1">
      <c r="B21" s="76"/>
      <c r="C21" s="60"/>
      <c r="D21" s="60"/>
      <c r="E21" s="60"/>
      <c r="F21" s="60"/>
      <c r="G21" s="60"/>
      <c r="H21" s="60"/>
      <c r="I21" s="63">
        <v>15</v>
      </c>
      <c r="J21" s="74">
        <v>0</v>
      </c>
      <c r="N21" s="29"/>
      <c r="O21" s="28"/>
      <c r="P21" s="28"/>
      <c r="Q21" s="28"/>
      <c r="R21" s="30"/>
      <c r="S21" s="30"/>
      <c r="T21" s="30"/>
      <c r="U21" s="35">
        <v>15</v>
      </c>
      <c r="V21" s="37">
        <v>0</v>
      </c>
    </row>
    <row r="22" spans="2:22" ht="14.25" customHeight="1">
      <c r="B22" s="76"/>
      <c r="C22" s="60"/>
      <c r="D22" s="60"/>
      <c r="E22" s="60"/>
      <c r="F22" s="60"/>
      <c r="G22" s="60"/>
      <c r="H22" s="60"/>
      <c r="I22" s="63">
        <v>16</v>
      </c>
      <c r="J22" s="74">
        <v>0</v>
      </c>
      <c r="N22" s="29"/>
      <c r="O22" s="28"/>
      <c r="P22" s="28"/>
      <c r="Q22" s="28"/>
      <c r="R22" s="30"/>
      <c r="S22" s="30"/>
      <c r="T22" s="30"/>
      <c r="U22" s="35">
        <v>16</v>
      </c>
      <c r="V22" s="37">
        <v>0</v>
      </c>
    </row>
    <row r="23" spans="2:22" ht="14.25" customHeight="1">
      <c r="B23" s="76"/>
      <c r="C23" s="60"/>
      <c r="D23" s="60"/>
      <c r="E23" s="60"/>
      <c r="F23" s="60"/>
      <c r="G23" s="60"/>
      <c r="H23" s="60"/>
      <c r="I23" s="63">
        <v>17</v>
      </c>
      <c r="J23" s="74">
        <v>0</v>
      </c>
      <c r="N23" s="29"/>
      <c r="O23" s="28"/>
      <c r="P23" s="28"/>
      <c r="Q23" s="28"/>
      <c r="R23" s="30"/>
      <c r="S23" s="30"/>
      <c r="T23" s="30"/>
      <c r="U23" s="35">
        <v>17</v>
      </c>
      <c r="V23" s="37">
        <v>0</v>
      </c>
    </row>
    <row r="24" spans="2:22" ht="14.25" customHeight="1">
      <c r="B24" s="76"/>
      <c r="C24" s="60"/>
      <c r="D24" s="60"/>
      <c r="E24" s="60"/>
      <c r="F24" s="60"/>
      <c r="G24" s="60"/>
      <c r="H24" s="60"/>
      <c r="I24" s="63">
        <v>18</v>
      </c>
      <c r="J24" s="74">
        <v>0</v>
      </c>
      <c r="N24" s="29"/>
      <c r="O24" s="28"/>
      <c r="P24" s="28"/>
      <c r="Q24" s="28"/>
      <c r="R24" s="30"/>
      <c r="S24" s="30"/>
      <c r="T24" s="30"/>
      <c r="U24" s="35">
        <v>18</v>
      </c>
      <c r="V24" s="37">
        <v>0</v>
      </c>
    </row>
    <row r="25" spans="2:22" ht="14.25" customHeight="1">
      <c r="B25" s="76"/>
      <c r="C25" s="60"/>
      <c r="D25" s="60"/>
      <c r="E25" s="60"/>
      <c r="F25" s="60"/>
      <c r="G25" s="60"/>
      <c r="H25" s="60"/>
      <c r="I25" s="63">
        <v>19</v>
      </c>
      <c r="J25" s="74">
        <v>0</v>
      </c>
      <c r="N25" s="29"/>
      <c r="O25" s="28"/>
      <c r="P25" s="28"/>
      <c r="Q25" s="28"/>
      <c r="R25" s="30"/>
      <c r="S25" s="30"/>
      <c r="T25" s="30"/>
      <c r="U25" s="35">
        <v>19</v>
      </c>
      <c r="V25" s="37">
        <v>0</v>
      </c>
    </row>
    <row r="26" spans="2:22" ht="14.25" customHeight="1">
      <c r="B26" s="76"/>
      <c r="C26" s="60"/>
      <c r="D26" s="60"/>
      <c r="E26" s="60"/>
      <c r="F26" s="60"/>
      <c r="G26" s="60"/>
      <c r="H26" s="60"/>
      <c r="I26" s="63">
        <v>20</v>
      </c>
      <c r="J26" s="74">
        <v>0</v>
      </c>
      <c r="N26" s="29"/>
      <c r="O26" s="28"/>
      <c r="P26" s="28"/>
      <c r="Q26" s="28"/>
      <c r="R26" s="30"/>
      <c r="S26" s="30"/>
      <c r="T26" s="30"/>
      <c r="U26" s="35">
        <v>20</v>
      </c>
      <c r="V26" s="37">
        <v>0</v>
      </c>
    </row>
    <row r="27" spans="2:22" ht="14.25" customHeight="1">
      <c r="B27" s="76"/>
      <c r="C27" s="60"/>
      <c r="D27" s="60"/>
      <c r="E27" s="60"/>
      <c r="F27" s="60"/>
      <c r="G27" s="60"/>
      <c r="H27" s="60"/>
      <c r="I27" s="63">
        <v>21</v>
      </c>
      <c r="J27" s="74">
        <v>0</v>
      </c>
      <c r="N27" s="29"/>
      <c r="O27" s="28"/>
      <c r="P27" s="28"/>
      <c r="Q27" s="28"/>
      <c r="R27" s="30"/>
      <c r="S27" s="30"/>
      <c r="T27" s="30"/>
      <c r="U27" s="35">
        <v>21</v>
      </c>
      <c r="V27" s="37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29"/>
      <c r="O28" s="28"/>
      <c r="P28" s="28"/>
      <c r="Q28" s="28"/>
      <c r="R28" s="30"/>
      <c r="S28" s="30"/>
      <c r="T28" s="30"/>
      <c r="U28" s="35">
        <v>22</v>
      </c>
      <c r="V28" s="37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29"/>
      <c r="O29" s="28"/>
      <c r="P29" s="28"/>
      <c r="Q29" s="28"/>
      <c r="R29" s="30"/>
      <c r="S29" s="30"/>
      <c r="T29" s="30"/>
      <c r="U29" s="35">
        <v>23</v>
      </c>
      <c r="V29" s="37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29"/>
      <c r="O30" s="28"/>
      <c r="P30" s="28"/>
      <c r="Q30" s="28"/>
      <c r="R30" s="30"/>
      <c r="S30" s="30"/>
      <c r="T30" s="30"/>
      <c r="U30" s="35">
        <v>24</v>
      </c>
      <c r="V30" s="37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29"/>
      <c r="O31" s="28"/>
      <c r="P31" s="28"/>
      <c r="Q31" s="28"/>
      <c r="R31" s="30"/>
      <c r="S31" s="30"/>
      <c r="T31" s="30"/>
      <c r="U31" s="35">
        <v>25</v>
      </c>
      <c r="V31" s="37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29"/>
      <c r="O32" s="28"/>
      <c r="P32" s="28"/>
      <c r="Q32" s="28"/>
      <c r="R32" s="30"/>
      <c r="S32" s="30"/>
      <c r="T32" s="30"/>
      <c r="U32" s="35">
        <v>26</v>
      </c>
      <c r="V32" s="37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29"/>
      <c r="O33" s="28"/>
      <c r="P33" s="28"/>
      <c r="Q33" s="28"/>
      <c r="R33" s="30"/>
      <c r="S33" s="30"/>
      <c r="T33" s="30"/>
      <c r="U33" s="35">
        <v>27</v>
      </c>
      <c r="V33" s="37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29"/>
      <c r="O34" s="28"/>
      <c r="P34" s="28"/>
      <c r="Q34" s="28"/>
      <c r="R34" s="30"/>
      <c r="S34" s="30"/>
      <c r="T34" s="30"/>
      <c r="U34" s="35">
        <v>28</v>
      </c>
      <c r="V34" s="37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29"/>
      <c r="O35" s="28"/>
      <c r="P35" s="28"/>
      <c r="Q35" s="28"/>
      <c r="R35" s="30"/>
      <c r="S35" s="30"/>
      <c r="T35" s="30"/>
      <c r="U35" s="35">
        <v>29</v>
      </c>
      <c r="V35" s="37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29"/>
      <c r="O36" s="28"/>
      <c r="P36" s="28"/>
      <c r="Q36" s="28"/>
      <c r="R36" s="30"/>
      <c r="S36" s="30"/>
      <c r="T36" s="30"/>
      <c r="U36" s="35">
        <v>30</v>
      </c>
      <c r="V36" s="37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29"/>
      <c r="O37" s="28"/>
      <c r="P37" s="28"/>
      <c r="Q37" s="28"/>
      <c r="R37" s="30"/>
      <c r="S37" s="30"/>
      <c r="T37" s="30"/>
      <c r="U37" s="35">
        <v>31</v>
      </c>
      <c r="V37" s="37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40"/>
      <c r="O38" s="41"/>
      <c r="P38" s="41"/>
      <c r="Q38" s="41"/>
      <c r="R38" s="42"/>
      <c r="S38" s="42"/>
      <c r="T38" s="42"/>
      <c r="U38" s="43">
        <v>32</v>
      </c>
      <c r="V38" s="44">
        <v>0</v>
      </c>
    </row>
    <row r="39" spans="2:22" ht="14.25" customHeight="1"/>
    <row r="40" spans="2:22" ht="14.25" customHeight="1" thickBot="1"/>
    <row r="41" spans="2:22" ht="14.25" customHeight="1" thickBot="1">
      <c r="D41" s="58" t="s">
        <v>118</v>
      </c>
      <c r="E41" s="59" t="s">
        <v>119</v>
      </c>
      <c r="N41" s="58" t="s">
        <v>118</v>
      </c>
      <c r="O41" s="59" t="s">
        <v>119</v>
      </c>
    </row>
    <row r="42" spans="2:22" ht="14.25" customHeight="1">
      <c r="C42" s="54" t="s">
        <v>6</v>
      </c>
      <c r="D42" s="81">
        <f>SUMIF($C$7:$C$38,"UMBC",$J$7:$J$38)</f>
        <v>0</v>
      </c>
      <c r="E42" s="82">
        <f>D42+'4x800m'!E42</f>
        <v>5</v>
      </c>
      <c r="M42" s="54" t="s">
        <v>6</v>
      </c>
      <c r="N42" s="87">
        <f>SUMIF($O$7:$O$38,"UMBC",$V$7:$V$38)</f>
        <v>0</v>
      </c>
      <c r="O42" s="88">
        <f>N42+'4x800m'!O42</f>
        <v>3</v>
      </c>
      <c r="P42" s="49"/>
    </row>
    <row r="43" spans="2:22" ht="14.25" customHeight="1">
      <c r="C43" s="55" t="s">
        <v>58</v>
      </c>
      <c r="D43" s="83">
        <f>SUMIF($C$7:$C$38,"UDel",$J$7:$J$38)</f>
        <v>0</v>
      </c>
      <c r="E43" s="84">
        <f>D43+'4x800m'!E43</f>
        <v>0</v>
      </c>
      <c r="M43" s="55" t="s">
        <v>58</v>
      </c>
      <c r="N43" s="76">
        <f>SUMIF($O$7:$O$38,"UDel",$V$7:$V$38)</f>
        <v>0</v>
      </c>
      <c r="O43" s="74">
        <f>N43+'4x800m'!O43</f>
        <v>0</v>
      </c>
      <c r="P43" s="49"/>
    </row>
    <row r="44" spans="2:22" ht="14.25" customHeight="1">
      <c r="C44" s="55" t="s">
        <v>26</v>
      </c>
      <c r="D44" s="83">
        <f>SUMIF($C$7:$C$38,"UMD",$J$7:$J$38)</f>
        <v>12</v>
      </c>
      <c r="E44" s="84">
        <f>D44+'4x800m'!E44</f>
        <v>12</v>
      </c>
      <c r="M44" s="55" t="s">
        <v>26</v>
      </c>
      <c r="N44" s="76">
        <f>SUMIF($O$7:$O$38,"UMD",$V$7:$V$38)</f>
        <v>5</v>
      </c>
      <c r="O44" s="74">
        <f>N44+'4x800m'!O44</f>
        <v>5</v>
      </c>
      <c r="P44" s="49"/>
    </row>
    <row r="45" spans="2:22" ht="14.25" customHeight="1">
      <c r="C45" s="56" t="s">
        <v>103</v>
      </c>
      <c r="D45" s="83">
        <f>SUMIF($C$7:$C$38,"Towson",$J$7:$J$38)</f>
        <v>0</v>
      </c>
      <c r="E45" s="84">
        <f>D45+'4x800m'!E45</f>
        <v>0</v>
      </c>
      <c r="M45" s="56" t="s">
        <v>103</v>
      </c>
      <c r="N45" s="76">
        <f>SUMIF($O$7:$O$38,"Towson",$V$7:$V$38)</f>
        <v>0</v>
      </c>
      <c r="O45" s="74">
        <f>N45+'4x800m'!O45</f>
        <v>0</v>
      </c>
      <c r="P45" s="49"/>
    </row>
    <row r="46" spans="2:22" ht="14.25" customHeight="1" thickBot="1">
      <c r="C46" s="57" t="s">
        <v>93</v>
      </c>
      <c r="D46" s="85">
        <f>SUMIF($C$7:$C$38,"Loyola",$J$7:$J$38)</f>
        <v>0</v>
      </c>
      <c r="E46" s="86">
        <f>D46+'4x800m'!E46</f>
        <v>0</v>
      </c>
      <c r="M46" s="57" t="s">
        <v>93</v>
      </c>
      <c r="N46" s="77">
        <f>SUMIF($O$7:$O$38,"Loyola",$V$7:$V$38)</f>
        <v>0</v>
      </c>
      <c r="O46" s="80">
        <f>N46+'4x800m'!O46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9">
    <sortCondition ref="H7:H9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000"/>
  <sheetViews>
    <sheetView topLeftCell="C4" workbookViewId="0">
      <selection activeCell="M13" sqref="M13"/>
    </sheetView>
  </sheetViews>
  <sheetFormatPr defaultColWidth="14.453125" defaultRowHeight="15" customHeight="1"/>
  <cols>
    <col min="1" max="1" width="8.6328125" customWidth="1"/>
    <col min="2" max="2" width="18.632812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8.3632812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117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E4" s="1"/>
      <c r="Q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32</v>
      </c>
      <c r="C7" s="68" t="s">
        <v>26</v>
      </c>
      <c r="D7" s="69">
        <f>VLOOKUP(B7,'Athlete Key'!B:D, 3,FALSE)</f>
        <v>25</v>
      </c>
      <c r="E7" s="69">
        <v>4</v>
      </c>
      <c r="F7" s="68">
        <v>11.58</v>
      </c>
      <c r="G7" s="69">
        <v>1</v>
      </c>
      <c r="H7" s="122">
        <v>11.71</v>
      </c>
      <c r="I7" s="70">
        <v>1</v>
      </c>
      <c r="J7" s="71">
        <v>5</v>
      </c>
      <c r="N7" s="67" t="s">
        <v>76</v>
      </c>
      <c r="O7" s="68" t="s">
        <v>58</v>
      </c>
      <c r="P7" s="69">
        <f>VLOOKUP(N7,'Athlete Key'!B:D, 3,FALSE)</f>
        <v>68</v>
      </c>
      <c r="Q7" s="69">
        <v>5</v>
      </c>
      <c r="R7" s="68">
        <v>13.2</v>
      </c>
      <c r="S7" s="69">
        <v>1</v>
      </c>
      <c r="T7" s="122">
        <v>12.93</v>
      </c>
      <c r="U7" s="91">
        <v>1</v>
      </c>
      <c r="V7" s="88">
        <v>5</v>
      </c>
    </row>
    <row r="8" spans="2:22" ht="14.25" customHeight="1">
      <c r="B8" s="72" t="s">
        <v>9</v>
      </c>
      <c r="C8" s="61" t="s">
        <v>6</v>
      </c>
      <c r="D8" s="60">
        <f>VLOOKUP(B8,'Athlete Key'!B:D, 3,FALSE)</f>
        <v>3</v>
      </c>
      <c r="E8" s="60">
        <v>5</v>
      </c>
      <c r="F8" s="61">
        <v>12.4</v>
      </c>
      <c r="G8" s="60">
        <v>2</v>
      </c>
      <c r="H8" s="123">
        <v>12.05</v>
      </c>
      <c r="I8" s="62">
        <v>2</v>
      </c>
      <c r="J8" s="73">
        <v>4</v>
      </c>
      <c r="N8" s="72" t="s">
        <v>53</v>
      </c>
      <c r="O8" s="61" t="s">
        <v>26</v>
      </c>
      <c r="P8" s="60">
        <f>VLOOKUP(N8,'Athlete Key'!B:D, 3,FALSE)</f>
        <v>46</v>
      </c>
      <c r="Q8" s="60">
        <v>6</v>
      </c>
      <c r="R8" s="61">
        <v>13.4</v>
      </c>
      <c r="S8" s="60">
        <v>1</v>
      </c>
      <c r="T8" s="123">
        <v>14.11</v>
      </c>
      <c r="U8" s="63">
        <v>2</v>
      </c>
      <c r="V8" s="74">
        <v>4</v>
      </c>
    </row>
    <row r="9" spans="2:22" ht="14.25" customHeight="1">
      <c r="B9" s="72" t="s">
        <v>39</v>
      </c>
      <c r="C9" s="61" t="s">
        <v>26</v>
      </c>
      <c r="D9" s="60">
        <f>VLOOKUP(B9,'Athlete Key'!B:D, 3,FALSE)</f>
        <v>32</v>
      </c>
      <c r="E9" s="60">
        <v>2</v>
      </c>
      <c r="F9" s="61" t="s">
        <v>120</v>
      </c>
      <c r="G9" s="60">
        <v>3</v>
      </c>
      <c r="H9" s="123">
        <v>12.08</v>
      </c>
      <c r="I9" s="62">
        <v>3</v>
      </c>
      <c r="J9" s="73">
        <v>3</v>
      </c>
      <c r="N9" s="72" t="s">
        <v>82</v>
      </c>
      <c r="O9" s="61" t="s">
        <v>58</v>
      </c>
      <c r="P9" s="60">
        <f>VLOOKUP(N9,'Athlete Key'!B:D, 3,FALSE)</f>
        <v>72</v>
      </c>
      <c r="Q9" s="60">
        <v>7</v>
      </c>
      <c r="R9" s="61">
        <v>14</v>
      </c>
      <c r="S9" s="60">
        <v>1</v>
      </c>
      <c r="T9" s="123">
        <v>14.3</v>
      </c>
      <c r="U9" s="63">
        <v>3</v>
      </c>
      <c r="V9" s="74">
        <v>3</v>
      </c>
    </row>
    <row r="10" spans="2:22" ht="14.25" customHeight="1">
      <c r="B10" s="72" t="s">
        <v>28</v>
      </c>
      <c r="C10" s="61" t="s">
        <v>26</v>
      </c>
      <c r="D10" s="60">
        <f>VLOOKUP(B10,'Athlete Key'!B:D, 3,FALSE)</f>
        <v>21</v>
      </c>
      <c r="E10" s="60">
        <v>3</v>
      </c>
      <c r="F10" s="61">
        <v>11.85</v>
      </c>
      <c r="G10" s="60">
        <v>1</v>
      </c>
      <c r="H10" s="123">
        <v>12.18</v>
      </c>
      <c r="I10" s="62">
        <v>4</v>
      </c>
      <c r="J10" s="73">
        <v>2</v>
      </c>
      <c r="N10" s="72" t="s">
        <v>89</v>
      </c>
      <c r="O10" s="61" t="s">
        <v>58</v>
      </c>
      <c r="P10" s="60">
        <f>VLOOKUP(N10,'Athlete Key'!B:D, 3,FALSE)</f>
        <v>76</v>
      </c>
      <c r="Q10" s="60">
        <v>2</v>
      </c>
      <c r="R10" s="61">
        <v>14.5</v>
      </c>
      <c r="S10" s="60">
        <v>1</v>
      </c>
      <c r="T10" s="123">
        <v>14.4</v>
      </c>
      <c r="U10" s="63">
        <v>4</v>
      </c>
      <c r="V10" s="74">
        <v>2</v>
      </c>
    </row>
    <row r="11" spans="2:22" ht="14.25" customHeight="1">
      <c r="B11" s="75" t="s">
        <v>102</v>
      </c>
      <c r="C11" s="61" t="s">
        <v>103</v>
      </c>
      <c r="D11" s="60">
        <f>VLOOKUP(B11,'Athlete Key'!B:D, 3,FALSE)</f>
        <v>88</v>
      </c>
      <c r="E11" s="60">
        <v>6</v>
      </c>
      <c r="F11" s="61">
        <v>12.6</v>
      </c>
      <c r="G11" s="60">
        <v>2</v>
      </c>
      <c r="H11" s="123">
        <v>12.23</v>
      </c>
      <c r="I11" s="63">
        <v>5</v>
      </c>
      <c r="J11" s="74">
        <v>1</v>
      </c>
      <c r="N11" s="75" t="s">
        <v>112</v>
      </c>
      <c r="O11" s="66" t="s">
        <v>103</v>
      </c>
      <c r="P11" s="60">
        <f>VLOOKUP(N11,'Athlete Key'!B:D, 3,FALSE)</f>
        <v>96</v>
      </c>
      <c r="Q11" s="60">
        <v>4</v>
      </c>
      <c r="R11" s="61">
        <v>12.6</v>
      </c>
      <c r="S11" s="60">
        <v>1</v>
      </c>
      <c r="T11" s="123">
        <v>14.42</v>
      </c>
      <c r="U11" s="63">
        <v>5</v>
      </c>
      <c r="V11" s="74">
        <v>1</v>
      </c>
    </row>
    <row r="12" spans="2:22" ht="14.25" customHeight="1">
      <c r="B12" s="72" t="s">
        <v>61</v>
      </c>
      <c r="C12" s="61" t="s">
        <v>58</v>
      </c>
      <c r="D12" s="60">
        <f>VLOOKUP(B12,'Athlete Key'!B:D, 3,FALSE)</f>
        <v>53</v>
      </c>
      <c r="E12" s="60">
        <v>7</v>
      </c>
      <c r="F12" s="61">
        <v>11.8</v>
      </c>
      <c r="G12" s="60">
        <v>1</v>
      </c>
      <c r="H12" s="123">
        <v>12.27</v>
      </c>
      <c r="I12" s="63">
        <v>6</v>
      </c>
      <c r="J12" s="74">
        <v>0</v>
      </c>
      <c r="N12" s="72" t="s">
        <v>73</v>
      </c>
      <c r="O12" s="61" t="s">
        <v>58</v>
      </c>
      <c r="P12" s="60">
        <f>VLOOKUP(N12,'Athlete Key'!B:D, 3,FALSE)</f>
        <v>65</v>
      </c>
      <c r="Q12" s="60">
        <v>3</v>
      </c>
      <c r="R12" s="61">
        <v>13.4</v>
      </c>
      <c r="S12" s="60">
        <v>1</v>
      </c>
      <c r="T12" s="123">
        <v>14.49</v>
      </c>
      <c r="U12" s="63">
        <v>6</v>
      </c>
      <c r="V12" s="74">
        <v>0</v>
      </c>
    </row>
    <row r="13" spans="2:22" ht="14.25" customHeight="1">
      <c r="B13" s="72" t="s">
        <v>15</v>
      </c>
      <c r="C13" s="61" t="s">
        <v>6</v>
      </c>
      <c r="D13" s="60">
        <f>VLOOKUP(B13,'Athlete Key'!B:D, 3,FALSE)</f>
        <v>9</v>
      </c>
      <c r="E13" s="60">
        <v>2</v>
      </c>
      <c r="F13" s="61">
        <v>12</v>
      </c>
      <c r="G13" s="60">
        <v>1</v>
      </c>
      <c r="H13" s="123">
        <v>12.4</v>
      </c>
      <c r="I13" s="63">
        <v>7</v>
      </c>
      <c r="J13" s="74">
        <v>0</v>
      </c>
      <c r="N13" s="72" t="s">
        <v>91</v>
      </c>
      <c r="O13" s="61" t="s">
        <v>58</v>
      </c>
      <c r="P13" s="60">
        <f>VLOOKUP(N13,'Athlete Key'!B:D, 3,FALSE)</f>
        <v>78</v>
      </c>
      <c r="Q13" s="60">
        <v>1</v>
      </c>
      <c r="R13" s="61">
        <v>14.5</v>
      </c>
      <c r="S13" s="60">
        <v>1</v>
      </c>
      <c r="T13" s="123"/>
      <c r="U13" s="63">
        <v>7</v>
      </c>
      <c r="V13" s="74">
        <v>0</v>
      </c>
    </row>
    <row r="14" spans="2:22" ht="14.25" customHeight="1">
      <c r="B14" s="72" t="s">
        <v>94</v>
      </c>
      <c r="C14" s="61" t="s">
        <v>93</v>
      </c>
      <c r="D14" s="60">
        <f>VLOOKUP(B14,'Athlete Key'!B:D, 3,FALSE)</f>
        <v>80</v>
      </c>
      <c r="E14" s="60">
        <v>5</v>
      </c>
      <c r="F14" s="61">
        <v>13.8</v>
      </c>
      <c r="G14" s="60">
        <v>3</v>
      </c>
      <c r="H14" s="123">
        <v>12.81</v>
      </c>
      <c r="I14" s="63">
        <v>8</v>
      </c>
      <c r="J14" s="74">
        <v>0</v>
      </c>
      <c r="N14" s="76"/>
      <c r="O14" s="60"/>
      <c r="P14" s="60"/>
      <c r="Q14" s="60"/>
      <c r="R14" s="60"/>
      <c r="S14" s="60"/>
      <c r="T14" s="123"/>
      <c r="U14" s="63">
        <v>8</v>
      </c>
      <c r="V14" s="74">
        <v>0</v>
      </c>
    </row>
    <row r="15" spans="2:22" ht="14.25" customHeight="1">
      <c r="B15" s="72" t="s">
        <v>92</v>
      </c>
      <c r="C15" s="61" t="s">
        <v>93</v>
      </c>
      <c r="D15" s="60">
        <f>VLOOKUP(B15,'Athlete Key'!B:D, 3,FALSE)</f>
        <v>79</v>
      </c>
      <c r="E15" s="60">
        <v>2</v>
      </c>
      <c r="F15" s="61">
        <v>13.7</v>
      </c>
      <c r="G15" s="60">
        <v>2</v>
      </c>
      <c r="H15" s="123">
        <v>13.14</v>
      </c>
      <c r="I15" s="63">
        <v>9</v>
      </c>
      <c r="J15" s="74">
        <v>0</v>
      </c>
      <c r="N15" s="76"/>
      <c r="O15" s="60"/>
      <c r="P15" s="60"/>
      <c r="Q15" s="60"/>
      <c r="R15" s="60"/>
      <c r="S15" s="60"/>
      <c r="T15" s="123"/>
      <c r="U15" s="63">
        <v>9</v>
      </c>
      <c r="V15" s="74">
        <v>0</v>
      </c>
    </row>
    <row r="16" spans="2:22" ht="14.25" customHeight="1">
      <c r="B16" s="72" t="s">
        <v>11</v>
      </c>
      <c r="C16" s="61" t="s">
        <v>6</v>
      </c>
      <c r="D16" s="60">
        <f>VLOOKUP(B16,'Athlete Key'!B:D, 3,FALSE)</f>
        <v>5</v>
      </c>
      <c r="E16" s="60">
        <v>3</v>
      </c>
      <c r="F16" s="61">
        <v>13.5</v>
      </c>
      <c r="G16" s="60">
        <v>2</v>
      </c>
      <c r="H16" s="123">
        <v>13.99</v>
      </c>
      <c r="I16" s="63">
        <v>10</v>
      </c>
      <c r="J16" s="74">
        <v>0</v>
      </c>
      <c r="N16" s="76"/>
      <c r="O16" s="60"/>
      <c r="P16" s="60"/>
      <c r="Q16" s="60"/>
      <c r="R16" s="60"/>
      <c r="S16" s="60"/>
      <c r="T16" s="123"/>
      <c r="U16" s="63">
        <v>10</v>
      </c>
      <c r="V16" s="74">
        <v>0</v>
      </c>
    </row>
    <row r="17" spans="2:22" ht="14.25" customHeight="1">
      <c r="B17" s="72" t="s">
        <v>65</v>
      </c>
      <c r="C17" s="61" t="s">
        <v>58</v>
      </c>
      <c r="D17" s="60">
        <f>VLOOKUP(B17,'Athlete Key'!B:D, 3,FALSE)</f>
        <v>57</v>
      </c>
      <c r="E17" s="60">
        <v>4</v>
      </c>
      <c r="F17" s="61">
        <v>14.3</v>
      </c>
      <c r="G17" s="60">
        <v>3</v>
      </c>
      <c r="H17" s="123">
        <v>14.21</v>
      </c>
      <c r="I17" s="63">
        <v>11</v>
      </c>
      <c r="J17" s="74">
        <v>0</v>
      </c>
      <c r="N17" s="76"/>
      <c r="O17" s="60"/>
      <c r="P17" s="60"/>
      <c r="Q17" s="60"/>
      <c r="R17" s="60"/>
      <c r="S17" s="60"/>
      <c r="T17" s="123"/>
      <c r="U17" s="63">
        <v>11</v>
      </c>
      <c r="V17" s="74">
        <v>0</v>
      </c>
    </row>
    <row r="18" spans="2:22" ht="14.25" customHeight="1">
      <c r="B18" s="72" t="s">
        <v>95</v>
      </c>
      <c r="C18" s="61" t="s">
        <v>93</v>
      </c>
      <c r="D18" s="60">
        <f>VLOOKUP(B18,'Athlete Key'!B:D, 3,FALSE)</f>
        <v>81</v>
      </c>
      <c r="E18" s="60">
        <v>3</v>
      </c>
      <c r="F18" s="61">
        <v>16</v>
      </c>
      <c r="G18" s="60">
        <v>3</v>
      </c>
      <c r="H18" s="123">
        <v>15.51</v>
      </c>
      <c r="I18" s="63">
        <v>12</v>
      </c>
      <c r="J18" s="74">
        <v>0</v>
      </c>
      <c r="N18" s="76"/>
      <c r="O18" s="60"/>
      <c r="P18" s="60"/>
      <c r="Q18" s="60"/>
      <c r="R18" s="60"/>
      <c r="S18" s="60"/>
      <c r="T18" s="123"/>
      <c r="U18" s="63">
        <v>12</v>
      </c>
      <c r="V18" s="74">
        <v>0</v>
      </c>
    </row>
    <row r="19" spans="2:22" ht="14.25" customHeight="1">
      <c r="B19" s="72" t="s">
        <v>47</v>
      </c>
      <c r="C19" s="61" t="s">
        <v>26</v>
      </c>
      <c r="D19" s="60">
        <f>VLOOKUP(B19,'Athlete Key'!B:D, 3,FALSE)</f>
        <v>40</v>
      </c>
      <c r="E19" s="60">
        <v>5</v>
      </c>
      <c r="F19" s="61">
        <v>11.1</v>
      </c>
      <c r="G19" s="60">
        <v>1</v>
      </c>
      <c r="H19" s="123"/>
      <c r="I19" s="63">
        <v>13</v>
      </c>
      <c r="J19" s="74">
        <v>0</v>
      </c>
      <c r="N19" s="76"/>
      <c r="O19" s="60"/>
      <c r="P19" s="60"/>
      <c r="Q19" s="60"/>
      <c r="R19" s="60"/>
      <c r="S19" s="60"/>
      <c r="T19" s="60"/>
      <c r="U19" s="63">
        <v>13</v>
      </c>
      <c r="V19" s="74">
        <v>0</v>
      </c>
    </row>
    <row r="20" spans="2:22" ht="14.25" customHeight="1">
      <c r="B20" s="72" t="s">
        <v>48</v>
      </c>
      <c r="C20" s="61" t="s">
        <v>26</v>
      </c>
      <c r="D20" s="60">
        <f>VLOOKUP(B20,'Athlete Key'!B:D, 3,FALSE)</f>
        <v>41</v>
      </c>
      <c r="E20" s="60">
        <v>6</v>
      </c>
      <c r="F20" s="61">
        <v>11.2</v>
      </c>
      <c r="G20" s="60">
        <v>1</v>
      </c>
      <c r="H20" s="123"/>
      <c r="I20" s="63">
        <v>14</v>
      </c>
      <c r="J20" s="74">
        <v>0</v>
      </c>
      <c r="N20" s="76"/>
      <c r="O20" s="60"/>
      <c r="P20" s="60"/>
      <c r="Q20" s="60"/>
      <c r="R20" s="60"/>
      <c r="S20" s="60"/>
      <c r="T20" s="60"/>
      <c r="U20" s="63">
        <v>14</v>
      </c>
      <c r="V20" s="74">
        <v>0</v>
      </c>
    </row>
    <row r="21" spans="2:22" ht="14.25" customHeight="1">
      <c r="B21" s="72" t="s">
        <v>104</v>
      </c>
      <c r="C21" s="66" t="s">
        <v>103</v>
      </c>
      <c r="D21" s="60">
        <f>VLOOKUP(B21,'Athlete Key'!B:D, 3,FALSE)</f>
        <v>89</v>
      </c>
      <c r="E21" s="60">
        <v>4</v>
      </c>
      <c r="F21" s="61">
        <v>13</v>
      </c>
      <c r="G21" s="60">
        <v>2</v>
      </c>
      <c r="H21" s="123"/>
      <c r="I21" s="63">
        <v>15</v>
      </c>
      <c r="J21" s="74">
        <v>0</v>
      </c>
      <c r="N21" s="76"/>
      <c r="O21" s="60"/>
      <c r="P21" s="60"/>
      <c r="Q21" s="60"/>
      <c r="R21" s="60"/>
      <c r="S21" s="60"/>
      <c r="T21" s="60"/>
      <c r="U21" s="63">
        <v>15</v>
      </c>
      <c r="V21" s="74">
        <v>0</v>
      </c>
    </row>
    <row r="22" spans="2:22" ht="14.25" customHeight="1">
      <c r="B22" s="72" t="s">
        <v>106</v>
      </c>
      <c r="C22" s="66" t="s">
        <v>103</v>
      </c>
      <c r="D22" s="60">
        <f>VLOOKUP(B22,'Athlete Key'!B:D, 3,FALSE)</f>
        <v>90</v>
      </c>
      <c r="E22" s="60">
        <v>6</v>
      </c>
      <c r="F22" s="61">
        <v>13.9</v>
      </c>
      <c r="G22" s="60">
        <v>3</v>
      </c>
      <c r="H22" s="123"/>
      <c r="I22" s="63">
        <v>16</v>
      </c>
      <c r="J22" s="74">
        <v>0</v>
      </c>
      <c r="N22" s="76"/>
      <c r="O22" s="60"/>
      <c r="P22" s="60"/>
      <c r="Q22" s="60"/>
      <c r="R22" s="60"/>
      <c r="S22" s="60"/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60"/>
      <c r="G23" s="60"/>
      <c r="H23" s="123"/>
      <c r="I23" s="63">
        <v>17</v>
      </c>
      <c r="J23" s="74">
        <v>0</v>
      </c>
      <c r="N23" s="76"/>
      <c r="O23" s="60"/>
      <c r="P23" s="60"/>
      <c r="Q23" s="60"/>
      <c r="R23" s="60"/>
      <c r="S23" s="60"/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60"/>
      <c r="G24" s="60"/>
      <c r="H24" s="123"/>
      <c r="I24" s="63">
        <v>18</v>
      </c>
      <c r="J24" s="74">
        <v>0</v>
      </c>
      <c r="N24" s="76"/>
      <c r="O24" s="60"/>
      <c r="P24" s="60"/>
      <c r="Q24" s="60"/>
      <c r="R24" s="60"/>
      <c r="S24" s="60"/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60"/>
      <c r="G25" s="60"/>
      <c r="H25" s="123"/>
      <c r="I25" s="63">
        <v>19</v>
      </c>
      <c r="J25" s="74">
        <v>0</v>
      </c>
      <c r="N25" s="76"/>
      <c r="O25" s="60"/>
      <c r="P25" s="60"/>
      <c r="Q25" s="60"/>
      <c r="R25" s="60"/>
      <c r="S25" s="60"/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60"/>
      <c r="G26" s="60"/>
      <c r="H26" s="123"/>
      <c r="I26" s="63">
        <v>20</v>
      </c>
      <c r="J26" s="74">
        <v>0</v>
      </c>
      <c r="N26" s="76"/>
      <c r="O26" s="60"/>
      <c r="P26" s="60"/>
      <c r="Q26" s="60"/>
      <c r="R26" s="60"/>
      <c r="S26" s="60"/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60"/>
      <c r="G27" s="60"/>
      <c r="H27" s="60"/>
      <c r="I27" s="63">
        <v>21</v>
      </c>
      <c r="J27" s="74">
        <v>0</v>
      </c>
      <c r="N27" s="76"/>
      <c r="O27" s="60"/>
      <c r="P27" s="60"/>
      <c r="Q27" s="60"/>
      <c r="R27" s="60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60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60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60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60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60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60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60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60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60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60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7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58" t="s">
        <v>118</v>
      </c>
      <c r="E41" s="59" t="s">
        <v>119</v>
      </c>
      <c r="N41" s="58" t="s">
        <v>118</v>
      </c>
      <c r="O41" s="59" t="s">
        <v>119</v>
      </c>
      <c r="P41" s="53"/>
    </row>
    <row r="42" spans="2:22" ht="14.25" customHeight="1">
      <c r="C42" s="54" t="s">
        <v>6</v>
      </c>
      <c r="D42" s="81">
        <f>SUMIF($C$7:$C$38,"UMBC",$J$7:$J$38)</f>
        <v>4</v>
      </c>
      <c r="E42" s="82">
        <f>D42+'110h-100h'!E42</f>
        <v>9</v>
      </c>
      <c r="M42" s="54" t="s">
        <v>6</v>
      </c>
      <c r="N42" s="87">
        <f>SUMIF($O$7:$O$38,"UMBC",$V$7:$V$38)</f>
        <v>0</v>
      </c>
      <c r="O42" s="88">
        <f>N42+'110h-100h'!O42</f>
        <v>3</v>
      </c>
      <c r="P42" s="49"/>
    </row>
    <row r="43" spans="2:22" ht="14.25" customHeight="1">
      <c r="C43" s="55" t="s">
        <v>58</v>
      </c>
      <c r="D43" s="83">
        <f>SUMIF($C$7:$C$38,"UDel",$J$7:$J$38)</f>
        <v>0</v>
      </c>
      <c r="E43" s="84">
        <f>D43+'110h-100h'!E43</f>
        <v>0</v>
      </c>
      <c r="M43" s="55" t="s">
        <v>58</v>
      </c>
      <c r="N43" s="76">
        <f>SUMIF($O$7:$O$38,"UDel",$V$7:$V$38)</f>
        <v>10</v>
      </c>
      <c r="O43" s="74">
        <f>N43+'110h-100h'!O43</f>
        <v>10</v>
      </c>
      <c r="P43" s="49"/>
    </row>
    <row r="44" spans="2:22" ht="14.25" customHeight="1">
      <c r="C44" s="55" t="s">
        <v>26</v>
      </c>
      <c r="D44" s="83">
        <f>SUMIF($C$7:$C$38,"UMD",$J$7:$J$38)</f>
        <v>10</v>
      </c>
      <c r="E44" s="84">
        <f>D44+'110h-100h'!E44</f>
        <v>22</v>
      </c>
      <c r="M44" s="55" t="s">
        <v>26</v>
      </c>
      <c r="N44" s="76">
        <f>SUMIF($O$7:$O$38,"UMD",$V$7:$V$38)</f>
        <v>4</v>
      </c>
      <c r="O44" s="74">
        <f>N44+'110h-100h'!O44</f>
        <v>9</v>
      </c>
      <c r="P44" s="49"/>
    </row>
    <row r="45" spans="2:22" ht="14.25" customHeight="1">
      <c r="C45" s="56" t="s">
        <v>103</v>
      </c>
      <c r="D45" s="83">
        <f>SUMIF($C$7:$C$38,"Towson",$J$7:$J$38)</f>
        <v>1</v>
      </c>
      <c r="E45" s="84">
        <f>D45+'110h-100h'!E45</f>
        <v>1</v>
      </c>
      <c r="M45" s="56" t="s">
        <v>103</v>
      </c>
      <c r="N45" s="76">
        <f>SUMIF($O$7:$O$38,"Towson",$V$7:$V$38)</f>
        <v>1</v>
      </c>
      <c r="O45" s="74">
        <f>N45+'110h-100h'!O45</f>
        <v>1</v>
      </c>
      <c r="P45" s="49"/>
    </row>
    <row r="46" spans="2:22" ht="14.25" customHeight="1" thickBot="1">
      <c r="C46" s="57" t="s">
        <v>93</v>
      </c>
      <c r="D46" s="85">
        <f>SUMIF($C$7:$C$38,"Loyola",$J$7:$J$38)</f>
        <v>0</v>
      </c>
      <c r="E46" s="86">
        <f>D46+'110h-100h'!E46</f>
        <v>0</v>
      </c>
      <c r="M46" s="57" t="s">
        <v>93</v>
      </c>
      <c r="N46" s="77">
        <f>SUMIF($O$7:$O$38,"Loyola",$V$7:$V$38)</f>
        <v>0</v>
      </c>
      <c r="O46" s="80">
        <f>N46+'110h-100h'!O46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22">
    <sortCondition ref="H7:H22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000"/>
  <sheetViews>
    <sheetView topLeftCell="D2" workbookViewId="0">
      <selection activeCell="E23" sqref="E23"/>
    </sheetView>
  </sheetViews>
  <sheetFormatPr defaultColWidth="14.453125" defaultRowHeight="15" customHeight="1"/>
  <cols>
    <col min="1" max="1" width="8.6328125" customWidth="1"/>
    <col min="2" max="2" width="16.45312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20.0898437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121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>
      <c r="D3" s="1"/>
    </row>
    <row r="4" spans="2:22" ht="14.25" customHeight="1">
      <c r="F4" s="1"/>
      <c r="R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34</v>
      </c>
      <c r="C7" s="68" t="s">
        <v>26</v>
      </c>
      <c r="D7" s="69">
        <f>VLOOKUP(B7,'Athlete Key'!B:D, 3,FALSE)</f>
        <v>27</v>
      </c>
      <c r="E7" s="69"/>
      <c r="F7" s="97">
        <v>0.65625</v>
      </c>
      <c r="G7" s="69">
        <v>1</v>
      </c>
      <c r="H7" s="126">
        <v>0.65555555555555556</v>
      </c>
      <c r="I7" s="70">
        <v>1</v>
      </c>
      <c r="J7" s="71">
        <v>5</v>
      </c>
      <c r="N7" s="67" t="s">
        <v>56</v>
      </c>
      <c r="O7" s="68" t="s">
        <v>26</v>
      </c>
      <c r="P7" s="69">
        <f>VLOOKUP(N7,'Athlete Key'!B:D, 3,FALSE)</f>
        <v>49</v>
      </c>
      <c r="Q7" s="69"/>
      <c r="R7" s="97">
        <v>0.77222222222222225</v>
      </c>
      <c r="S7" s="69">
        <v>1</v>
      </c>
      <c r="T7" s="90">
        <v>0.77361111111111114</v>
      </c>
      <c r="U7" s="91">
        <v>1</v>
      </c>
      <c r="V7" s="88">
        <v>5</v>
      </c>
    </row>
    <row r="8" spans="2:22" ht="14.25" customHeight="1">
      <c r="B8" s="72" t="s">
        <v>36</v>
      </c>
      <c r="C8" s="61" t="s">
        <v>26</v>
      </c>
      <c r="D8" s="60">
        <f>VLOOKUP(B8,'Athlete Key'!B:D, 3,FALSE)</f>
        <v>29</v>
      </c>
      <c r="E8" s="60"/>
      <c r="F8" s="95">
        <v>0.65555555555555556</v>
      </c>
      <c r="G8" s="60">
        <v>1</v>
      </c>
      <c r="H8" s="125">
        <v>0.66597222222222219</v>
      </c>
      <c r="I8" s="62">
        <v>2</v>
      </c>
      <c r="J8" s="73">
        <v>4</v>
      </c>
      <c r="N8" s="72" t="s">
        <v>51</v>
      </c>
      <c r="O8" s="61" t="s">
        <v>26</v>
      </c>
      <c r="P8" s="60">
        <f>VLOOKUP(N8,'Athlete Key'!B:D, 3,FALSE)</f>
        <v>44</v>
      </c>
      <c r="Q8" s="60"/>
      <c r="R8" s="95">
        <v>0.77825231481481483</v>
      </c>
      <c r="S8" s="60">
        <v>1</v>
      </c>
      <c r="T8" s="65">
        <v>0.79722222222222217</v>
      </c>
      <c r="U8" s="63">
        <v>2</v>
      </c>
      <c r="V8" s="74">
        <v>4</v>
      </c>
    </row>
    <row r="9" spans="2:22" ht="14.25" customHeight="1">
      <c r="B9" s="72" t="s">
        <v>37</v>
      </c>
      <c r="C9" s="61" t="s">
        <v>26</v>
      </c>
      <c r="D9" s="60">
        <f>VLOOKUP(B9,'Athlete Key'!B:D, 3,FALSE)</f>
        <v>30</v>
      </c>
      <c r="E9" s="60"/>
      <c r="F9" s="95">
        <v>0.6875</v>
      </c>
      <c r="G9" s="60">
        <v>1</v>
      </c>
      <c r="H9" s="125">
        <v>0.6791666666666667</v>
      </c>
      <c r="I9" s="62">
        <v>3</v>
      </c>
      <c r="J9" s="73">
        <v>3</v>
      </c>
      <c r="N9" s="72" t="s">
        <v>23</v>
      </c>
      <c r="O9" s="61" t="s">
        <v>6</v>
      </c>
      <c r="P9" s="60">
        <f>VLOOKUP(N9,'Athlete Key'!B:D, 3,FALSE)</f>
        <v>18</v>
      </c>
      <c r="Q9" s="60"/>
      <c r="R9" s="95">
        <v>0.8125</v>
      </c>
      <c r="S9" s="60">
        <v>1</v>
      </c>
      <c r="T9" s="65">
        <v>0.81388888888888899</v>
      </c>
      <c r="U9" s="63">
        <v>3</v>
      </c>
      <c r="V9" s="74">
        <v>3</v>
      </c>
    </row>
    <row r="10" spans="2:22" ht="14.25" customHeight="1">
      <c r="B10" s="75" t="s">
        <v>30</v>
      </c>
      <c r="C10" s="61" t="s">
        <v>26</v>
      </c>
      <c r="D10" s="60">
        <f>VLOOKUP(B10,'Athlete Key'!B:D, 3,FALSE)</f>
        <v>23</v>
      </c>
      <c r="E10" s="60"/>
      <c r="F10" s="95">
        <v>0.66666666666666663</v>
      </c>
      <c r="G10" s="60">
        <v>1</v>
      </c>
      <c r="H10" s="125">
        <v>0.67986111111111114</v>
      </c>
      <c r="I10" s="62">
        <v>4</v>
      </c>
      <c r="J10" s="73">
        <v>2</v>
      </c>
      <c r="N10" s="72" t="s">
        <v>55</v>
      </c>
      <c r="O10" s="61" t="s">
        <v>26</v>
      </c>
      <c r="P10" s="60">
        <f>VLOOKUP(N10,'Athlete Key'!B:D, 3,FALSE)</f>
        <v>48</v>
      </c>
      <c r="Q10" s="60"/>
      <c r="R10" s="95">
        <v>0.83333333333333337</v>
      </c>
      <c r="S10" s="60">
        <v>1</v>
      </c>
      <c r="T10" s="65">
        <v>0.81458333333333333</v>
      </c>
      <c r="U10" s="63">
        <v>4</v>
      </c>
      <c r="V10" s="74">
        <v>2</v>
      </c>
    </row>
    <row r="11" spans="2:22" ht="14.25" customHeight="1">
      <c r="B11" s="72" t="s">
        <v>113</v>
      </c>
      <c r="C11" s="61" t="s">
        <v>114</v>
      </c>
      <c r="D11" s="60">
        <f>VLOOKUP(B11,'Athlete Key'!B:D, 3,FALSE)</f>
        <v>97</v>
      </c>
      <c r="E11" s="60"/>
      <c r="F11" s="95">
        <v>0.68194444444444446</v>
      </c>
      <c r="G11" s="60">
        <v>1</v>
      </c>
      <c r="H11" s="125">
        <v>0.68333333333333324</v>
      </c>
      <c r="I11" s="63">
        <v>5</v>
      </c>
      <c r="J11" s="74">
        <v>1</v>
      </c>
      <c r="N11" s="72" t="s">
        <v>49</v>
      </c>
      <c r="O11" s="61" t="s">
        <v>26</v>
      </c>
      <c r="P11" s="60">
        <f>VLOOKUP(N11,'Athlete Key'!B:D, 3,FALSE)</f>
        <v>42</v>
      </c>
      <c r="Q11" s="60"/>
      <c r="R11" s="95">
        <v>0.84743055555555558</v>
      </c>
      <c r="S11" s="60">
        <v>1</v>
      </c>
      <c r="T11" s="65">
        <v>0.82361111111111107</v>
      </c>
      <c r="U11" s="63">
        <v>5</v>
      </c>
      <c r="V11" s="74">
        <v>1</v>
      </c>
    </row>
    <row r="12" spans="2:22" ht="14.25" customHeight="1">
      <c r="B12" s="72" t="s">
        <v>110</v>
      </c>
      <c r="C12" s="61" t="s">
        <v>103</v>
      </c>
      <c r="D12" s="60">
        <f>VLOOKUP(B12,'Athlete Key'!B:D, 3,FALSE)</f>
        <v>94</v>
      </c>
      <c r="E12" s="60"/>
      <c r="F12" s="95">
        <v>0.70277777777777772</v>
      </c>
      <c r="G12" s="60">
        <v>1</v>
      </c>
      <c r="H12" s="125">
        <v>0.68541666666666667</v>
      </c>
      <c r="I12" s="63">
        <v>6</v>
      </c>
      <c r="J12" s="74">
        <v>0</v>
      </c>
      <c r="N12" s="72" t="s">
        <v>70</v>
      </c>
      <c r="O12" s="61" t="s">
        <v>58</v>
      </c>
      <c r="P12" s="60">
        <f>VLOOKUP(N12,'Athlete Key'!B:D, 3,FALSE)</f>
        <v>62</v>
      </c>
      <c r="Q12" s="60"/>
      <c r="R12" s="95">
        <v>0.84375</v>
      </c>
      <c r="S12" s="60">
        <v>1</v>
      </c>
      <c r="T12" s="65">
        <v>0.83750000000000002</v>
      </c>
      <c r="U12" s="63">
        <v>6</v>
      </c>
      <c r="V12" s="74">
        <v>0</v>
      </c>
    </row>
    <row r="13" spans="2:22" ht="14.25" customHeight="1">
      <c r="B13" s="72" t="s">
        <v>109</v>
      </c>
      <c r="C13" s="61" t="s">
        <v>103</v>
      </c>
      <c r="D13" s="60">
        <f>VLOOKUP(B13,'Athlete Key'!B:D, 3,FALSE)</f>
        <v>93</v>
      </c>
      <c r="E13" s="60"/>
      <c r="F13" s="95">
        <v>0.70138888888888884</v>
      </c>
      <c r="G13" s="60">
        <v>1</v>
      </c>
      <c r="H13" s="125">
        <v>0.72152777777777777</v>
      </c>
      <c r="I13" s="63">
        <v>7</v>
      </c>
      <c r="J13" s="74">
        <v>0</v>
      </c>
      <c r="N13" s="72" t="s">
        <v>54</v>
      </c>
      <c r="O13" s="61" t="s">
        <v>26</v>
      </c>
      <c r="P13" s="60">
        <f>VLOOKUP(N13,'Athlete Key'!B:D, 3,FALSE)</f>
        <v>47</v>
      </c>
      <c r="Q13" s="60"/>
      <c r="R13" s="61" t="s">
        <v>120</v>
      </c>
      <c r="S13" s="60">
        <v>1</v>
      </c>
      <c r="T13" s="65">
        <v>0.85416666666666663</v>
      </c>
      <c r="U13" s="63">
        <v>7</v>
      </c>
      <c r="V13" s="74">
        <v>0</v>
      </c>
    </row>
    <row r="14" spans="2:22" ht="14.25" customHeight="1">
      <c r="B14" s="72" t="s">
        <v>17</v>
      </c>
      <c r="C14" s="61" t="s">
        <v>6</v>
      </c>
      <c r="D14" s="60">
        <f>VLOOKUP(B14,'Athlete Key'!B:D, 3,FALSE)</f>
        <v>11</v>
      </c>
      <c r="E14" s="60"/>
      <c r="F14" s="95">
        <v>0.72916666666666663</v>
      </c>
      <c r="G14" s="60">
        <v>1</v>
      </c>
      <c r="H14" s="125">
        <v>0.73749999999999993</v>
      </c>
      <c r="I14" s="63">
        <v>8</v>
      </c>
      <c r="J14" s="74">
        <v>0</v>
      </c>
      <c r="N14" s="72" t="s">
        <v>50</v>
      </c>
      <c r="O14" s="61" t="s">
        <v>26</v>
      </c>
      <c r="P14" s="60">
        <f>VLOOKUP(N14,'Athlete Key'!B:D, 3,FALSE)</f>
        <v>43</v>
      </c>
      <c r="Q14" s="60"/>
      <c r="R14" s="95">
        <v>0.90277777777777779</v>
      </c>
      <c r="S14" s="60">
        <v>1</v>
      </c>
      <c r="T14" s="65"/>
      <c r="U14" s="63">
        <v>8</v>
      </c>
      <c r="V14" s="74">
        <v>0</v>
      </c>
    </row>
    <row r="15" spans="2:22" ht="14.25" customHeight="1">
      <c r="B15" s="72" t="s">
        <v>44</v>
      </c>
      <c r="C15" s="61" t="s">
        <v>26</v>
      </c>
      <c r="D15" s="60">
        <f>VLOOKUP(B15,'Athlete Key'!B:D, 3,FALSE)</f>
        <v>37</v>
      </c>
      <c r="E15" s="60"/>
      <c r="F15" s="95">
        <v>0.72222222222222221</v>
      </c>
      <c r="G15" s="60">
        <v>1</v>
      </c>
      <c r="H15" s="125">
        <v>0.7416666666666667</v>
      </c>
      <c r="I15" s="63">
        <v>9</v>
      </c>
      <c r="J15" s="74">
        <v>0</v>
      </c>
      <c r="N15" s="76"/>
      <c r="O15" s="60"/>
      <c r="P15" s="60"/>
      <c r="Q15" s="60"/>
      <c r="R15" s="96"/>
      <c r="S15" s="60"/>
      <c r="T15" s="60"/>
      <c r="U15" s="63">
        <v>9</v>
      </c>
      <c r="V15" s="74">
        <v>0</v>
      </c>
    </row>
    <row r="16" spans="2:22" ht="14.25" customHeight="1">
      <c r="B16" s="72" t="s">
        <v>122</v>
      </c>
      <c r="C16" s="61" t="s">
        <v>6</v>
      </c>
      <c r="D16" s="60">
        <f>VLOOKUP(B16,'Athlete Key'!B:D, 3,FALSE)</f>
        <v>13</v>
      </c>
      <c r="E16" s="60"/>
      <c r="F16" s="95">
        <v>0.70833333333333337</v>
      </c>
      <c r="G16" s="60">
        <v>1</v>
      </c>
      <c r="H16" s="123"/>
      <c r="I16" s="63">
        <v>10</v>
      </c>
      <c r="J16" s="74">
        <v>0</v>
      </c>
      <c r="N16" s="76"/>
      <c r="O16" s="60"/>
      <c r="P16" s="60"/>
      <c r="Q16" s="60"/>
      <c r="R16" s="96"/>
      <c r="S16" s="60"/>
      <c r="T16" s="60"/>
      <c r="U16" s="63">
        <v>10</v>
      </c>
      <c r="V16" s="74">
        <v>0</v>
      </c>
    </row>
    <row r="17" spans="2:22" ht="14.25" customHeight="1">
      <c r="B17" s="72" t="s">
        <v>7</v>
      </c>
      <c r="C17" s="61" t="s">
        <v>6</v>
      </c>
      <c r="D17" s="60">
        <f>VLOOKUP(B17,'Athlete Key'!B:D, 3,FALSE)</f>
        <v>2</v>
      </c>
      <c r="E17" s="60"/>
      <c r="F17" s="95">
        <v>0.71875</v>
      </c>
      <c r="G17" s="60">
        <v>1</v>
      </c>
      <c r="H17" s="123"/>
      <c r="I17" s="63">
        <v>11</v>
      </c>
      <c r="J17" s="74">
        <v>0</v>
      </c>
      <c r="N17" s="76"/>
      <c r="O17" s="60"/>
      <c r="P17" s="60"/>
      <c r="Q17" s="60"/>
      <c r="R17" s="96"/>
      <c r="S17" s="60"/>
      <c r="T17" s="60"/>
      <c r="U17" s="63">
        <v>11</v>
      </c>
      <c r="V17" s="74">
        <v>0</v>
      </c>
    </row>
    <row r="18" spans="2:22" ht="14.25" customHeight="1">
      <c r="B18" s="76"/>
      <c r="C18" s="60"/>
      <c r="D18" s="60"/>
      <c r="E18" s="60"/>
      <c r="F18" s="96"/>
      <c r="G18" s="60"/>
      <c r="H18" s="123"/>
      <c r="I18" s="63">
        <v>12</v>
      </c>
      <c r="J18" s="74">
        <v>0</v>
      </c>
      <c r="N18" s="76"/>
      <c r="O18" s="60"/>
      <c r="P18" s="60"/>
      <c r="Q18" s="60"/>
      <c r="R18" s="96"/>
      <c r="S18" s="60"/>
      <c r="T18" s="60"/>
      <c r="U18" s="63">
        <v>12</v>
      </c>
      <c r="V18" s="74">
        <v>0</v>
      </c>
    </row>
    <row r="19" spans="2:22" ht="14.25" customHeight="1">
      <c r="B19" s="76"/>
      <c r="C19" s="60"/>
      <c r="D19" s="60"/>
      <c r="E19" s="60"/>
      <c r="F19" s="96"/>
      <c r="G19" s="60"/>
      <c r="H19" s="123"/>
      <c r="I19" s="63">
        <v>13</v>
      </c>
      <c r="J19" s="74">
        <v>0</v>
      </c>
      <c r="N19" s="76"/>
      <c r="O19" s="60"/>
      <c r="P19" s="60"/>
      <c r="Q19" s="60"/>
      <c r="R19" s="96"/>
      <c r="S19" s="60"/>
      <c r="T19" s="60"/>
      <c r="U19" s="63">
        <v>13</v>
      </c>
      <c r="V19" s="74">
        <v>0</v>
      </c>
    </row>
    <row r="20" spans="2:22" ht="14.25" customHeight="1">
      <c r="B20" s="76"/>
      <c r="C20" s="60"/>
      <c r="D20" s="60"/>
      <c r="E20" s="60"/>
      <c r="F20" s="96"/>
      <c r="G20" s="60"/>
      <c r="H20" s="123"/>
      <c r="I20" s="63">
        <v>14</v>
      </c>
      <c r="J20" s="74">
        <v>0</v>
      </c>
      <c r="N20" s="76"/>
      <c r="O20" s="60"/>
      <c r="P20" s="60"/>
      <c r="Q20" s="60"/>
      <c r="R20" s="96"/>
      <c r="S20" s="60"/>
      <c r="T20" s="60"/>
      <c r="U20" s="63">
        <v>14</v>
      </c>
      <c r="V20" s="74">
        <v>0</v>
      </c>
    </row>
    <row r="21" spans="2:22" ht="14.25" customHeight="1">
      <c r="B21" s="76"/>
      <c r="C21" s="60"/>
      <c r="D21" s="60"/>
      <c r="E21" s="60"/>
      <c r="F21" s="96"/>
      <c r="G21" s="60"/>
      <c r="H21" s="60"/>
      <c r="I21" s="63">
        <v>15</v>
      </c>
      <c r="J21" s="74">
        <v>0</v>
      </c>
      <c r="N21" s="76"/>
      <c r="O21" s="60"/>
      <c r="P21" s="60"/>
      <c r="Q21" s="60"/>
      <c r="R21" s="96"/>
      <c r="S21" s="60"/>
      <c r="T21" s="60"/>
      <c r="U21" s="63">
        <v>15</v>
      </c>
      <c r="V21" s="74">
        <v>0</v>
      </c>
    </row>
    <row r="22" spans="2:22" ht="14.25" customHeight="1">
      <c r="B22" s="76"/>
      <c r="C22" s="60"/>
      <c r="D22" s="60"/>
      <c r="E22" s="60"/>
      <c r="F22" s="96"/>
      <c r="G22" s="60"/>
      <c r="H22" s="60"/>
      <c r="I22" s="63">
        <v>16</v>
      </c>
      <c r="J22" s="74">
        <v>0</v>
      </c>
      <c r="N22" s="76"/>
      <c r="O22" s="60"/>
      <c r="P22" s="60"/>
      <c r="Q22" s="60"/>
      <c r="R22" s="96"/>
      <c r="S22" s="60"/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96"/>
      <c r="G23" s="60"/>
      <c r="H23" s="60"/>
      <c r="I23" s="63">
        <v>17</v>
      </c>
      <c r="J23" s="74">
        <v>0</v>
      </c>
      <c r="N23" s="76"/>
      <c r="O23" s="60"/>
      <c r="P23" s="60"/>
      <c r="Q23" s="60"/>
      <c r="R23" s="96"/>
      <c r="S23" s="60"/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96"/>
      <c r="G24" s="60"/>
      <c r="H24" s="60"/>
      <c r="I24" s="63">
        <v>18</v>
      </c>
      <c r="J24" s="74">
        <v>0</v>
      </c>
      <c r="N24" s="76"/>
      <c r="O24" s="60"/>
      <c r="P24" s="60"/>
      <c r="Q24" s="60"/>
      <c r="R24" s="96"/>
      <c r="S24" s="60"/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96"/>
      <c r="G25" s="60"/>
      <c r="H25" s="60"/>
      <c r="I25" s="63">
        <v>19</v>
      </c>
      <c r="J25" s="74">
        <v>0</v>
      </c>
      <c r="N25" s="76"/>
      <c r="O25" s="60"/>
      <c r="P25" s="60"/>
      <c r="Q25" s="60"/>
      <c r="R25" s="96"/>
      <c r="S25" s="60"/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96"/>
      <c r="G26" s="60"/>
      <c r="H26" s="60"/>
      <c r="I26" s="63">
        <v>20</v>
      </c>
      <c r="J26" s="74">
        <v>0</v>
      </c>
      <c r="N26" s="76"/>
      <c r="O26" s="60"/>
      <c r="P26" s="60"/>
      <c r="Q26" s="60"/>
      <c r="R26" s="96"/>
      <c r="S26" s="60"/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96"/>
      <c r="G27" s="60"/>
      <c r="H27" s="60"/>
      <c r="I27" s="63">
        <v>21</v>
      </c>
      <c r="J27" s="74">
        <v>0</v>
      </c>
      <c r="N27" s="76"/>
      <c r="O27" s="60"/>
      <c r="P27" s="60"/>
      <c r="Q27" s="60"/>
      <c r="R27" s="96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96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96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96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96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96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96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96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96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96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96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96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96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96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96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96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96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96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96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96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96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9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9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0</v>
      </c>
      <c r="E42" s="48">
        <f>D42+'100m'!E42</f>
        <v>9</v>
      </c>
      <c r="M42" s="54" t="s">
        <v>6</v>
      </c>
      <c r="N42" s="60">
        <f>SUMIF($O$7:$O$38,"UMBC",$V$7:$V$38)</f>
        <v>3</v>
      </c>
      <c r="O42" s="60">
        <f>N42+'100m'!O42</f>
        <v>6</v>
      </c>
      <c r="P42" s="49"/>
    </row>
    <row r="43" spans="2:22" ht="14.25" customHeight="1">
      <c r="C43" s="50" t="s">
        <v>58</v>
      </c>
      <c r="D43" s="28">
        <f>SUMIF($C$7:$C$38,"UDel",$J$7:$J$38)</f>
        <v>0</v>
      </c>
      <c r="E43" s="48">
        <f>D43+'100m'!E43</f>
        <v>0</v>
      </c>
      <c r="M43" s="55" t="s">
        <v>58</v>
      </c>
      <c r="N43" s="60">
        <f>SUMIF($O$7:$O$38,"UDel",$V$7:$V$38)</f>
        <v>0</v>
      </c>
      <c r="O43" s="60">
        <f>N43+'100m'!O43</f>
        <v>10</v>
      </c>
      <c r="P43" s="49"/>
    </row>
    <row r="44" spans="2:22" ht="14.25" customHeight="1">
      <c r="C44" s="50" t="s">
        <v>26</v>
      </c>
      <c r="D44" s="28">
        <f>SUMIF($C$7:$C$38,"UMD",$J$7:$J$38)</f>
        <v>14</v>
      </c>
      <c r="E44" s="48">
        <f>D44+'100m'!E44</f>
        <v>36</v>
      </c>
      <c r="M44" s="55" t="s">
        <v>26</v>
      </c>
      <c r="N44" s="60">
        <f>SUMIF($O$7:$O$38,"UMD",$V$7:$V$38)</f>
        <v>12</v>
      </c>
      <c r="O44" s="60">
        <f>N44+'100m'!O44</f>
        <v>21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D45+'100m'!E45</f>
        <v>1</v>
      </c>
      <c r="M45" s="56" t="s">
        <v>103</v>
      </c>
      <c r="N45" s="60">
        <f>SUMIF($O$7:$O$38,"Towson",$V$7:$V$38)</f>
        <v>0</v>
      </c>
      <c r="O45" s="60">
        <f>N45+'100m'!O45</f>
        <v>1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D46+'100m'!E46</f>
        <v>0</v>
      </c>
      <c r="M46" s="57" t="s">
        <v>93</v>
      </c>
      <c r="N46" s="60">
        <f>SUMIF($O$7:$O$38,"Loyola",$V$7:$V$38)</f>
        <v>0</v>
      </c>
      <c r="O46" s="60">
        <f>N46+'100m'!O46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7">
    <sortCondition ref="H7:H17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000"/>
  <sheetViews>
    <sheetView topLeftCell="G1" workbookViewId="0">
      <selection activeCell="W1" sqref="W1"/>
    </sheetView>
  </sheetViews>
  <sheetFormatPr defaultColWidth="14.453125" defaultRowHeight="15" customHeight="1"/>
  <cols>
    <col min="1" max="1" width="8.6328125" customWidth="1"/>
    <col min="2" max="2" width="18.0898437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4.6328125" bestFit="1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123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E4" s="1"/>
      <c r="Q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32</v>
      </c>
      <c r="C7" s="68" t="s">
        <v>26</v>
      </c>
      <c r="D7" s="69">
        <f>VLOOKUP(B7,'Athlete Key'!B:D, 3,FALSE)</f>
        <v>25</v>
      </c>
      <c r="E7" s="69">
        <v>4</v>
      </c>
      <c r="F7" s="68">
        <v>23.5</v>
      </c>
      <c r="G7" s="69">
        <v>1</v>
      </c>
      <c r="H7" s="122">
        <v>23.71</v>
      </c>
      <c r="I7" s="70">
        <v>1</v>
      </c>
      <c r="J7" s="71">
        <v>5</v>
      </c>
      <c r="N7" s="67" t="s">
        <v>76</v>
      </c>
      <c r="O7" s="68" t="s">
        <v>58</v>
      </c>
      <c r="P7" s="69">
        <f>VLOOKUP(N7,'Athlete Key'!B:D, 3,FALSE)</f>
        <v>68</v>
      </c>
      <c r="Q7" s="69">
        <v>5</v>
      </c>
      <c r="R7" s="68">
        <v>26.8</v>
      </c>
      <c r="S7" s="69">
        <v>1</v>
      </c>
      <c r="T7" s="122">
        <f>13.17*2</f>
        <v>26.34</v>
      </c>
      <c r="U7" s="91">
        <v>1</v>
      </c>
      <c r="V7" s="88">
        <v>5</v>
      </c>
    </row>
    <row r="8" spans="2:22" ht="14.25" customHeight="1">
      <c r="B8" s="72" t="s">
        <v>61</v>
      </c>
      <c r="C8" s="61" t="s">
        <v>58</v>
      </c>
      <c r="D8" s="60">
        <f>VLOOKUP(B8,'Athlete Key'!B:D, 3,FALSE)</f>
        <v>53</v>
      </c>
      <c r="E8" s="60">
        <v>3</v>
      </c>
      <c r="F8" s="61">
        <v>24.4</v>
      </c>
      <c r="G8" s="60">
        <v>1</v>
      </c>
      <c r="H8" s="123">
        <v>24.5</v>
      </c>
      <c r="I8" s="62">
        <v>2</v>
      </c>
      <c r="J8" s="73">
        <v>4</v>
      </c>
      <c r="N8" s="72" t="s">
        <v>53</v>
      </c>
      <c r="O8" s="61" t="s">
        <v>26</v>
      </c>
      <c r="P8" s="60">
        <f>VLOOKUP(N8,'Athlete Key'!B:D, 3,FALSE)</f>
        <v>46</v>
      </c>
      <c r="Q8" s="60">
        <v>4</v>
      </c>
      <c r="R8" s="61">
        <v>29</v>
      </c>
      <c r="S8" s="60">
        <v>1</v>
      </c>
      <c r="T8" s="123">
        <f>14.74*2</f>
        <v>29.48</v>
      </c>
      <c r="U8" s="63">
        <v>2</v>
      </c>
      <c r="V8" s="74">
        <v>4</v>
      </c>
    </row>
    <row r="9" spans="2:22" ht="14.25" customHeight="1">
      <c r="B9" s="72" t="s">
        <v>145</v>
      </c>
      <c r="C9" s="61" t="s">
        <v>6</v>
      </c>
      <c r="D9" s="60">
        <v>4</v>
      </c>
      <c r="E9" s="60">
        <v>2</v>
      </c>
      <c r="F9" s="61">
        <v>27</v>
      </c>
      <c r="G9" s="60">
        <v>2</v>
      </c>
      <c r="H9" s="123">
        <v>24.81</v>
      </c>
      <c r="I9" s="62">
        <v>3</v>
      </c>
      <c r="J9" s="73">
        <v>3</v>
      </c>
      <c r="N9" s="72" t="s">
        <v>22</v>
      </c>
      <c r="O9" s="61" t="s">
        <v>6</v>
      </c>
      <c r="P9" s="60">
        <f>VLOOKUP(N9,'Athlete Key'!B:D, 3,FALSE)</f>
        <v>17</v>
      </c>
      <c r="Q9" s="60">
        <v>3</v>
      </c>
      <c r="R9" s="61">
        <v>30</v>
      </c>
      <c r="S9" s="60">
        <v>1</v>
      </c>
      <c r="T9" s="123">
        <f>16.02*2</f>
        <v>32.04</v>
      </c>
      <c r="U9" s="63">
        <v>3</v>
      </c>
      <c r="V9" s="74">
        <v>3</v>
      </c>
    </row>
    <row r="10" spans="2:22" ht="14.25" customHeight="1">
      <c r="B10" s="72" t="s">
        <v>15</v>
      </c>
      <c r="C10" s="61" t="s">
        <v>6</v>
      </c>
      <c r="D10" s="60">
        <f>VLOOKUP(B10,'Athlete Key'!B:D, 3,FALSE)</f>
        <v>9</v>
      </c>
      <c r="E10" s="60">
        <v>2</v>
      </c>
      <c r="F10" s="61">
        <v>24.5</v>
      </c>
      <c r="G10" s="60">
        <v>1</v>
      </c>
      <c r="H10" s="123">
        <v>24.96</v>
      </c>
      <c r="I10" s="62">
        <v>4</v>
      </c>
      <c r="J10" s="73">
        <v>2</v>
      </c>
      <c r="N10" s="72" t="s">
        <v>89</v>
      </c>
      <c r="O10" s="61" t="s">
        <v>58</v>
      </c>
      <c r="P10" s="60">
        <f>VLOOKUP(N10,'Athlete Key'!B:D, 3,FALSE)</f>
        <v>76</v>
      </c>
      <c r="Q10" s="60">
        <v>2</v>
      </c>
      <c r="R10" s="61">
        <v>30.6</v>
      </c>
      <c r="S10" s="60">
        <v>1</v>
      </c>
      <c r="T10" s="123">
        <f>16.92*2</f>
        <v>33.840000000000003</v>
      </c>
      <c r="U10" s="63">
        <v>4</v>
      </c>
      <c r="V10" s="74">
        <v>2</v>
      </c>
    </row>
    <row r="11" spans="2:22" ht="14.25" customHeight="1">
      <c r="B11" s="72" t="s">
        <v>39</v>
      </c>
      <c r="C11" s="61" t="s">
        <v>26</v>
      </c>
      <c r="D11" s="60">
        <f>VLOOKUP(B11,'Athlete Key'!B:D, 3,FALSE)</f>
        <v>32</v>
      </c>
      <c r="E11" s="60">
        <v>2</v>
      </c>
      <c r="F11" s="61" t="s">
        <v>120</v>
      </c>
      <c r="G11" s="60">
        <v>3</v>
      </c>
      <c r="H11" s="123">
        <v>25.27</v>
      </c>
      <c r="I11" s="63">
        <v>5</v>
      </c>
      <c r="J11" s="74">
        <v>1</v>
      </c>
      <c r="N11" s="72" t="s">
        <v>73</v>
      </c>
      <c r="O11" s="61" t="s">
        <v>58</v>
      </c>
      <c r="P11" s="60">
        <f>VLOOKUP(N11,'Athlete Key'!B:D, 3,FALSE)</f>
        <v>65</v>
      </c>
      <c r="Q11" s="60">
        <v>6</v>
      </c>
      <c r="R11" s="61">
        <v>28.5</v>
      </c>
      <c r="S11" s="60">
        <v>1</v>
      </c>
      <c r="T11" s="123"/>
      <c r="U11" s="63">
        <v>5</v>
      </c>
      <c r="V11" s="74">
        <v>1</v>
      </c>
    </row>
    <row r="12" spans="2:22" ht="14.25" customHeight="1">
      <c r="B12" s="72" t="s">
        <v>38</v>
      </c>
      <c r="C12" s="61" t="s">
        <v>26</v>
      </c>
      <c r="D12" s="60">
        <f>VLOOKUP(B12,'Athlete Key'!B:D, 3,FALSE)</f>
        <v>31</v>
      </c>
      <c r="E12" s="60">
        <v>5</v>
      </c>
      <c r="F12" s="61">
        <v>24.5</v>
      </c>
      <c r="G12" s="60">
        <v>2</v>
      </c>
      <c r="H12" s="123">
        <v>25.81</v>
      </c>
      <c r="I12" s="63">
        <v>6</v>
      </c>
      <c r="J12" s="74">
        <v>0</v>
      </c>
      <c r="N12" s="76"/>
      <c r="O12" s="60"/>
      <c r="P12" s="60"/>
      <c r="Q12" s="60"/>
      <c r="R12" s="60"/>
      <c r="S12" s="60"/>
      <c r="T12" s="123"/>
      <c r="U12" s="63">
        <v>6</v>
      </c>
      <c r="V12" s="74">
        <v>0</v>
      </c>
    </row>
    <row r="13" spans="2:22" ht="14.25" customHeight="1">
      <c r="B13" s="72" t="s">
        <v>35</v>
      </c>
      <c r="C13" s="61" t="s">
        <v>26</v>
      </c>
      <c r="D13" s="60">
        <f>VLOOKUP(B13,'Athlete Key'!B:D, 3,FALSE)</f>
        <v>28</v>
      </c>
      <c r="E13" s="60">
        <v>4</v>
      </c>
      <c r="F13" s="61">
        <v>26</v>
      </c>
      <c r="G13" s="60">
        <v>2</v>
      </c>
      <c r="H13" s="123">
        <v>26.15</v>
      </c>
      <c r="I13" s="63">
        <v>7</v>
      </c>
      <c r="J13" s="74">
        <v>0</v>
      </c>
      <c r="N13" s="76"/>
      <c r="O13" s="60"/>
      <c r="P13" s="60"/>
      <c r="Q13" s="60"/>
      <c r="R13" s="60"/>
      <c r="S13" s="60"/>
      <c r="T13" s="123"/>
      <c r="U13" s="63">
        <v>7</v>
      </c>
      <c r="V13" s="74">
        <v>0</v>
      </c>
    </row>
    <row r="14" spans="2:22" ht="14.25" customHeight="1">
      <c r="B14" s="72" t="s">
        <v>92</v>
      </c>
      <c r="C14" s="61" t="s">
        <v>93</v>
      </c>
      <c r="D14" s="60">
        <f>VLOOKUP(B14,'Athlete Key'!B:D, 3,FALSE)</f>
        <v>79</v>
      </c>
      <c r="E14" s="60">
        <v>5</v>
      </c>
      <c r="F14" s="61">
        <v>27</v>
      </c>
      <c r="G14" s="60">
        <v>3</v>
      </c>
      <c r="H14" s="123">
        <v>26.65</v>
      </c>
      <c r="I14" s="63">
        <v>8</v>
      </c>
      <c r="J14" s="74">
        <v>0</v>
      </c>
      <c r="N14" s="76"/>
      <c r="O14" s="60"/>
      <c r="P14" s="60"/>
      <c r="Q14" s="60"/>
      <c r="R14" s="60"/>
      <c r="S14" s="60"/>
      <c r="T14" s="123"/>
      <c r="U14" s="63">
        <v>8</v>
      </c>
      <c r="V14" s="74">
        <v>0</v>
      </c>
    </row>
    <row r="15" spans="2:22" ht="14.25" customHeight="1">
      <c r="B15" s="72" t="s">
        <v>94</v>
      </c>
      <c r="C15" s="61" t="s">
        <v>93</v>
      </c>
      <c r="D15" s="60">
        <f>VLOOKUP(B15,'Athlete Key'!B:D, 3,FALSE)</f>
        <v>80</v>
      </c>
      <c r="E15" s="60">
        <v>6</v>
      </c>
      <c r="F15" s="61">
        <v>27</v>
      </c>
      <c r="G15" s="60">
        <v>3</v>
      </c>
      <c r="H15" s="123">
        <v>26.74</v>
      </c>
      <c r="I15" s="63">
        <v>9</v>
      </c>
      <c r="J15" s="74">
        <v>0</v>
      </c>
      <c r="N15" s="76"/>
      <c r="O15" s="60"/>
      <c r="P15" s="60"/>
      <c r="Q15" s="60"/>
      <c r="R15" s="60"/>
      <c r="S15" s="60"/>
      <c r="T15" s="60"/>
      <c r="U15" s="63">
        <v>9</v>
      </c>
      <c r="V15" s="74">
        <v>0</v>
      </c>
    </row>
    <row r="16" spans="2:22" ht="14.25" customHeight="1">
      <c r="B16" s="72" t="s">
        <v>65</v>
      </c>
      <c r="C16" s="61" t="s">
        <v>58</v>
      </c>
      <c r="D16" s="60">
        <f>VLOOKUP(B16,'Athlete Key'!B:D, 3,FALSE)</f>
        <v>57</v>
      </c>
      <c r="E16" s="60">
        <v>4</v>
      </c>
      <c r="F16" s="61">
        <v>29.03</v>
      </c>
      <c r="G16" s="60">
        <v>3</v>
      </c>
      <c r="H16" s="123">
        <v>29.74</v>
      </c>
      <c r="I16" s="63">
        <v>10</v>
      </c>
      <c r="J16" s="74">
        <v>0</v>
      </c>
      <c r="N16" s="76"/>
      <c r="O16" s="60"/>
      <c r="P16" s="60"/>
      <c r="Q16" s="60"/>
      <c r="R16" s="60"/>
      <c r="S16" s="60"/>
      <c r="T16" s="60"/>
      <c r="U16" s="63">
        <v>10</v>
      </c>
      <c r="V16" s="74">
        <v>0</v>
      </c>
    </row>
    <row r="17" spans="2:22" ht="14.25" customHeight="1">
      <c r="B17" s="72" t="s">
        <v>95</v>
      </c>
      <c r="C17" s="61" t="s">
        <v>93</v>
      </c>
      <c r="D17" s="60">
        <f>VLOOKUP(B17,'Athlete Key'!B:D, 3,FALSE)</f>
        <v>81</v>
      </c>
      <c r="E17" s="60">
        <v>3</v>
      </c>
      <c r="F17" s="61">
        <v>32</v>
      </c>
      <c r="G17" s="60">
        <v>3</v>
      </c>
      <c r="H17" s="123">
        <v>33.65</v>
      </c>
      <c r="I17" s="63">
        <v>11</v>
      </c>
      <c r="J17" s="74">
        <v>0</v>
      </c>
      <c r="N17" s="76"/>
      <c r="O17" s="60"/>
      <c r="P17" s="60"/>
      <c r="Q17" s="60"/>
      <c r="R17" s="60"/>
      <c r="S17" s="60"/>
      <c r="T17" s="60"/>
      <c r="U17" s="63">
        <v>11</v>
      </c>
      <c r="V17" s="74">
        <v>0</v>
      </c>
    </row>
    <row r="18" spans="2:22" ht="14.25" customHeight="1">
      <c r="B18" s="72" t="s">
        <v>47</v>
      </c>
      <c r="C18" s="61" t="s">
        <v>26</v>
      </c>
      <c r="D18" s="60">
        <f>VLOOKUP(B18,'Athlete Key'!B:D, 3,FALSE)</f>
        <v>40</v>
      </c>
      <c r="E18" s="60">
        <v>5</v>
      </c>
      <c r="F18" s="61">
        <v>22.7</v>
      </c>
      <c r="G18" s="60">
        <v>1</v>
      </c>
      <c r="H18" s="123"/>
      <c r="I18" s="63">
        <v>12</v>
      </c>
      <c r="J18" s="74">
        <v>0</v>
      </c>
      <c r="N18" s="76"/>
      <c r="O18" s="60"/>
      <c r="P18" s="60"/>
      <c r="Q18" s="60"/>
      <c r="R18" s="60"/>
      <c r="S18" s="60"/>
      <c r="T18" s="60"/>
      <c r="U18" s="63">
        <v>12</v>
      </c>
      <c r="V18" s="74">
        <v>0</v>
      </c>
    </row>
    <row r="19" spans="2:22" ht="14.25" customHeight="1">
      <c r="B19" s="72" t="s">
        <v>48</v>
      </c>
      <c r="C19" s="61" t="s">
        <v>26</v>
      </c>
      <c r="D19" s="60">
        <f>VLOOKUP(B19,'Athlete Key'!B:D, 3,FALSE)</f>
        <v>41</v>
      </c>
      <c r="E19" s="60">
        <v>6</v>
      </c>
      <c r="F19" s="61">
        <v>23</v>
      </c>
      <c r="G19" s="60">
        <v>1</v>
      </c>
      <c r="H19" s="123"/>
      <c r="I19" s="63">
        <v>13</v>
      </c>
      <c r="J19" s="74">
        <v>0</v>
      </c>
      <c r="N19" s="76"/>
      <c r="O19" s="60"/>
      <c r="P19" s="60"/>
      <c r="Q19" s="60"/>
      <c r="R19" s="60"/>
      <c r="S19" s="60"/>
      <c r="T19" s="60"/>
      <c r="U19" s="63">
        <v>13</v>
      </c>
      <c r="V19" s="74">
        <v>0</v>
      </c>
    </row>
    <row r="20" spans="2:22" ht="14.25" customHeight="1">
      <c r="B20" s="72" t="s">
        <v>57</v>
      </c>
      <c r="C20" s="61" t="s">
        <v>58</v>
      </c>
      <c r="D20" s="60">
        <f>VLOOKUP(B20,'Athlete Key'!B:D, 3,FALSE)</f>
        <v>50</v>
      </c>
      <c r="E20" s="60">
        <v>7</v>
      </c>
      <c r="F20" s="61">
        <v>24</v>
      </c>
      <c r="G20" s="60">
        <v>1</v>
      </c>
      <c r="H20" s="123"/>
      <c r="I20" s="63">
        <v>14</v>
      </c>
      <c r="J20" s="74">
        <v>0</v>
      </c>
      <c r="N20" s="76"/>
      <c r="O20" s="60"/>
      <c r="P20" s="60"/>
      <c r="Q20" s="60"/>
      <c r="R20" s="60"/>
      <c r="S20" s="60"/>
      <c r="T20" s="60"/>
      <c r="U20" s="63">
        <v>14</v>
      </c>
      <c r="V20" s="74">
        <v>0</v>
      </c>
    </row>
    <row r="21" spans="2:22" ht="14.25" customHeight="1">
      <c r="B21" s="72" t="s">
        <v>102</v>
      </c>
      <c r="C21" s="61" t="s">
        <v>103</v>
      </c>
      <c r="D21" s="60">
        <f>VLOOKUP(B21,'Athlete Key'!B:D, 3,FALSE)</f>
        <v>88</v>
      </c>
      <c r="E21" s="60">
        <v>6</v>
      </c>
      <c r="F21" s="61">
        <v>25</v>
      </c>
      <c r="G21" s="60">
        <v>2</v>
      </c>
      <c r="H21" s="123"/>
      <c r="I21" s="63">
        <v>15</v>
      </c>
      <c r="J21" s="74">
        <v>0</v>
      </c>
      <c r="N21" s="76"/>
      <c r="O21" s="60"/>
      <c r="P21" s="60"/>
      <c r="Q21" s="60"/>
      <c r="R21" s="60"/>
      <c r="S21" s="60"/>
      <c r="T21" s="60"/>
      <c r="U21" s="63">
        <v>15</v>
      </c>
      <c r="V21" s="74">
        <v>0</v>
      </c>
    </row>
    <row r="22" spans="2:22" ht="14.25" customHeight="1">
      <c r="B22" s="72" t="s">
        <v>104</v>
      </c>
      <c r="C22" s="61" t="s">
        <v>103</v>
      </c>
      <c r="D22" s="60">
        <f>VLOOKUP(B22,'Athlete Key'!B:D, 3,FALSE)</f>
        <v>89</v>
      </c>
      <c r="E22" s="60">
        <v>3</v>
      </c>
      <c r="F22" s="61">
        <v>27</v>
      </c>
      <c r="G22" s="60">
        <v>2</v>
      </c>
      <c r="H22" s="123"/>
      <c r="I22" s="63">
        <v>16</v>
      </c>
      <c r="J22" s="74">
        <v>0</v>
      </c>
      <c r="N22" s="76"/>
      <c r="O22" s="60"/>
      <c r="P22" s="60"/>
      <c r="Q22" s="60"/>
      <c r="R22" s="60"/>
      <c r="S22" s="60"/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60"/>
      <c r="G23" s="60"/>
      <c r="H23" s="123"/>
      <c r="I23" s="63">
        <v>17</v>
      </c>
      <c r="J23" s="74">
        <v>0</v>
      </c>
      <c r="N23" s="76"/>
      <c r="O23" s="60"/>
      <c r="P23" s="60"/>
      <c r="Q23" s="60"/>
      <c r="R23" s="60"/>
      <c r="S23" s="60"/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60"/>
      <c r="G24" s="60"/>
      <c r="H24" s="123"/>
      <c r="I24" s="63">
        <v>18</v>
      </c>
      <c r="J24" s="74">
        <v>0</v>
      </c>
      <c r="N24" s="76"/>
      <c r="O24" s="60"/>
      <c r="P24" s="60"/>
      <c r="Q24" s="60"/>
      <c r="R24" s="60"/>
      <c r="S24" s="60"/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60"/>
      <c r="G25" s="60"/>
      <c r="H25" s="123"/>
      <c r="I25" s="63">
        <v>19</v>
      </c>
      <c r="J25" s="74">
        <v>0</v>
      </c>
      <c r="N25" s="76"/>
      <c r="O25" s="60"/>
      <c r="P25" s="60"/>
      <c r="Q25" s="60"/>
      <c r="R25" s="60"/>
      <c r="S25" s="60"/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60"/>
      <c r="G26" s="60"/>
      <c r="H26" s="123"/>
      <c r="I26" s="63">
        <v>20</v>
      </c>
      <c r="J26" s="74">
        <v>0</v>
      </c>
      <c r="N26" s="76"/>
      <c r="O26" s="60"/>
      <c r="P26" s="60"/>
      <c r="Q26" s="60"/>
      <c r="R26" s="60"/>
      <c r="S26" s="60"/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60"/>
      <c r="G27" s="60"/>
      <c r="H27" s="123"/>
      <c r="I27" s="63">
        <v>21</v>
      </c>
      <c r="J27" s="74">
        <v>0</v>
      </c>
      <c r="N27" s="76"/>
      <c r="O27" s="60"/>
      <c r="P27" s="60"/>
      <c r="Q27" s="60"/>
      <c r="R27" s="60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60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60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60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60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60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60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60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60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60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60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7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5</v>
      </c>
      <c r="E42" s="48">
        <f>D42+'5000m'!E42</f>
        <v>14</v>
      </c>
      <c r="M42" s="54" t="s">
        <v>6</v>
      </c>
      <c r="N42" s="60">
        <f>SUMIF($O$7:$O$38,"UMBC",$V$7:$V$38)</f>
        <v>3</v>
      </c>
      <c r="O42" s="60">
        <f>N42+'5000m'!O42</f>
        <v>9</v>
      </c>
      <c r="P42" s="49"/>
    </row>
    <row r="43" spans="2:22" ht="14.25" customHeight="1">
      <c r="C43" s="50" t="s">
        <v>58</v>
      </c>
      <c r="D43" s="28">
        <f>SUMIF($C$7:$C$38,"UDel",$J$7:$J$38)</f>
        <v>4</v>
      </c>
      <c r="E43" s="48">
        <f>D43+'5000m'!E43</f>
        <v>4</v>
      </c>
      <c r="M43" s="55" t="s">
        <v>58</v>
      </c>
      <c r="N43" s="60">
        <f>SUMIF($O$7:$O$38,"UDel",$V$7:$V$38)</f>
        <v>8</v>
      </c>
      <c r="O43" s="60">
        <f>N43+'5000m'!O43</f>
        <v>18</v>
      </c>
      <c r="P43" s="49"/>
    </row>
    <row r="44" spans="2:22" ht="14.25" customHeight="1">
      <c r="C44" s="50" t="s">
        <v>26</v>
      </c>
      <c r="D44" s="28">
        <f>SUMIF($C$7:$C$38,"UMD",$J$7:$J$38)</f>
        <v>6</v>
      </c>
      <c r="E44" s="48">
        <f>D44+'5000m'!E44</f>
        <v>42</v>
      </c>
      <c r="M44" s="55" t="s">
        <v>26</v>
      </c>
      <c r="N44" s="60">
        <f>SUMIF($O$7:$O$38,"UMD",$V$7:$V$38)</f>
        <v>4</v>
      </c>
      <c r="O44" s="60">
        <f>N44+'5000m'!O44</f>
        <v>25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D45+'5000m'!E45</f>
        <v>1</v>
      </c>
      <c r="M45" s="56" t="s">
        <v>103</v>
      </c>
      <c r="N45" s="60">
        <f>SUMIF($O$7:$O$38,"Towson",$V$7:$V$38)</f>
        <v>0</v>
      </c>
      <c r="O45" s="60">
        <f>N45+'5000m'!O45</f>
        <v>1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D46+'5000m'!E46</f>
        <v>0</v>
      </c>
      <c r="M46" s="57" t="s">
        <v>93</v>
      </c>
      <c r="N46" s="60">
        <f>SUMIF($O$7:$O$38,"Loyola",$V$7:$V$38)</f>
        <v>0</v>
      </c>
      <c r="O46" s="60">
        <f>N46+'5000m'!O46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22">
    <sortCondition ref="H7:H22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1000"/>
  <sheetViews>
    <sheetView workbookViewId="0">
      <selection activeCell="G39" sqref="G39"/>
    </sheetView>
  </sheetViews>
  <sheetFormatPr defaultColWidth="14.453125" defaultRowHeight="15" customHeight="1"/>
  <cols>
    <col min="1" max="1" width="8.6328125" customWidth="1"/>
    <col min="2" max="2" width="21.8164062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6.45312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124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E4" s="1"/>
      <c r="Q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63</v>
      </c>
      <c r="C7" s="68" t="s">
        <v>58</v>
      </c>
      <c r="D7" s="69">
        <f>VLOOKUP(B7,'Athlete Key'!B:D, 3,FALSE)</f>
        <v>55</v>
      </c>
      <c r="E7" s="69">
        <v>2</v>
      </c>
      <c r="F7" s="103">
        <v>0.1736111111111111</v>
      </c>
      <c r="G7" s="69">
        <v>1</v>
      </c>
      <c r="H7" s="90">
        <v>0.17291666666666669</v>
      </c>
      <c r="I7" s="70">
        <v>1</v>
      </c>
      <c r="J7" s="71">
        <v>5</v>
      </c>
      <c r="N7" s="67" t="s">
        <v>71</v>
      </c>
      <c r="O7" s="68" t="s">
        <v>58</v>
      </c>
      <c r="P7" s="69">
        <f>VLOOKUP(N7,'Athlete Key'!B:D, 3,FALSE)</f>
        <v>63</v>
      </c>
      <c r="Q7" s="69"/>
      <c r="R7" s="103">
        <v>0.22222222222222221</v>
      </c>
      <c r="S7" s="69">
        <v>1</v>
      </c>
      <c r="T7" s="90">
        <v>0.21458333333333335</v>
      </c>
      <c r="U7" s="91">
        <v>1</v>
      </c>
      <c r="V7" s="88">
        <v>5</v>
      </c>
    </row>
    <row r="8" spans="2:22" ht="14.25" customHeight="1">
      <c r="B8" s="72" t="s">
        <v>29</v>
      </c>
      <c r="C8" s="61" t="s">
        <v>26</v>
      </c>
      <c r="D8" s="60">
        <f>VLOOKUP(B8,'Athlete Key'!B:D, 3,FALSE)</f>
        <v>22</v>
      </c>
      <c r="E8" s="60">
        <v>1</v>
      </c>
      <c r="F8" s="99">
        <v>0.17222222222222222</v>
      </c>
      <c r="G8" s="60">
        <v>1</v>
      </c>
      <c r="H8" s="65">
        <v>0.17430555555555557</v>
      </c>
      <c r="I8" s="62">
        <v>2</v>
      </c>
      <c r="J8" s="73">
        <v>4</v>
      </c>
      <c r="N8" s="75" t="s">
        <v>24</v>
      </c>
      <c r="O8" s="61" t="s">
        <v>6</v>
      </c>
      <c r="P8" s="60">
        <f>VLOOKUP(N8,'Athlete Key'!B:D, 3,FALSE)</f>
        <v>19</v>
      </c>
      <c r="Q8" s="60"/>
      <c r="R8" s="99">
        <v>0.22569444444444445</v>
      </c>
      <c r="S8" s="60">
        <v>1</v>
      </c>
      <c r="T8" s="65">
        <v>0.22013888888888888</v>
      </c>
      <c r="U8" s="63">
        <v>2</v>
      </c>
      <c r="V8" s="74">
        <v>4</v>
      </c>
    </row>
    <row r="9" spans="2:22" ht="14.25" customHeight="1">
      <c r="B9" s="72" t="s">
        <v>40</v>
      </c>
      <c r="C9" s="61" t="s">
        <v>26</v>
      </c>
      <c r="D9" s="60">
        <f>VLOOKUP(B9,'Athlete Key'!B:D, 3,FALSE)</f>
        <v>33</v>
      </c>
      <c r="E9" s="60">
        <v>3</v>
      </c>
      <c r="F9" s="100">
        <v>0.17475694444444445</v>
      </c>
      <c r="G9" s="60">
        <v>1</v>
      </c>
      <c r="H9" s="65">
        <v>0.17500000000000002</v>
      </c>
      <c r="I9" s="62">
        <v>3</v>
      </c>
      <c r="J9" s="73">
        <v>3</v>
      </c>
      <c r="N9" s="72" t="s">
        <v>52</v>
      </c>
      <c r="O9" s="61" t="s">
        <v>26</v>
      </c>
      <c r="P9" s="60">
        <f>VLOOKUP(N9,'Athlete Key'!B:D, 3,FALSE)</f>
        <v>45</v>
      </c>
      <c r="Q9" s="60"/>
      <c r="R9" s="99">
        <v>0.2326388888888889</v>
      </c>
      <c r="S9" s="60">
        <v>1</v>
      </c>
      <c r="T9" s="65">
        <v>0.22291666666666665</v>
      </c>
      <c r="U9" s="63">
        <v>3</v>
      </c>
      <c r="V9" s="74">
        <v>3</v>
      </c>
    </row>
    <row r="10" spans="2:22" ht="14.25" customHeight="1">
      <c r="B10" s="72" t="s">
        <v>68</v>
      </c>
      <c r="C10" s="61" t="s">
        <v>58</v>
      </c>
      <c r="D10" s="60">
        <f>VLOOKUP(B10,'Athlete Key'!B:D, 3,FALSE)</f>
        <v>60</v>
      </c>
      <c r="E10" s="60">
        <v>4</v>
      </c>
      <c r="F10" s="99">
        <v>0.17499999999999999</v>
      </c>
      <c r="G10" s="60">
        <v>1</v>
      </c>
      <c r="H10" s="65">
        <v>0.18194444444444444</v>
      </c>
      <c r="I10" s="62">
        <v>4</v>
      </c>
      <c r="J10" s="73">
        <v>2</v>
      </c>
      <c r="N10" s="72" t="s">
        <v>90</v>
      </c>
      <c r="O10" s="61" t="s">
        <v>58</v>
      </c>
      <c r="P10" s="60">
        <f>VLOOKUP(N10,'Athlete Key'!B:D, 3,FALSE)</f>
        <v>77</v>
      </c>
      <c r="Q10" s="60"/>
      <c r="R10" s="99">
        <v>0.22916666666666666</v>
      </c>
      <c r="S10" s="60">
        <v>1</v>
      </c>
      <c r="T10" s="65">
        <v>0.23055555555555554</v>
      </c>
      <c r="U10" s="63">
        <v>4</v>
      </c>
      <c r="V10" s="74">
        <v>2</v>
      </c>
    </row>
    <row r="11" spans="2:22" ht="14.25" customHeight="1">
      <c r="B11" s="72" t="s">
        <v>45</v>
      </c>
      <c r="C11" s="61" t="s">
        <v>26</v>
      </c>
      <c r="D11" s="60">
        <f>VLOOKUP(B11,'Athlete Key'!B:D, 3,FALSE)</f>
        <v>38</v>
      </c>
      <c r="E11" s="60">
        <v>8</v>
      </c>
      <c r="F11" s="99">
        <v>0.18402777777777779</v>
      </c>
      <c r="G11" s="60">
        <v>1</v>
      </c>
      <c r="H11" s="65">
        <v>0.18680555555555556</v>
      </c>
      <c r="I11" s="63">
        <v>5</v>
      </c>
      <c r="J11" s="74">
        <v>1</v>
      </c>
      <c r="N11" s="72" t="s">
        <v>111</v>
      </c>
      <c r="O11" s="61" t="s">
        <v>103</v>
      </c>
      <c r="P11" s="60">
        <f>VLOOKUP(N11,'Athlete Key'!B:D, 3,FALSE)</f>
        <v>95</v>
      </c>
      <c r="Q11" s="60"/>
      <c r="R11" s="99">
        <v>0.23958333333333334</v>
      </c>
      <c r="S11" s="60">
        <v>1</v>
      </c>
      <c r="T11" s="65">
        <v>0.23472222222222219</v>
      </c>
      <c r="U11" s="63">
        <v>5</v>
      </c>
      <c r="V11" s="74">
        <v>1</v>
      </c>
    </row>
    <row r="12" spans="2:22" ht="14.25" customHeight="1">
      <c r="B12" s="72" t="s">
        <v>41</v>
      </c>
      <c r="C12" s="61" t="s">
        <v>26</v>
      </c>
      <c r="D12" s="60">
        <f>VLOOKUP(B12,'Athlete Key'!B:D, 3,FALSE)</f>
        <v>34</v>
      </c>
      <c r="E12" s="60">
        <v>2</v>
      </c>
      <c r="F12" s="100">
        <v>0.1875</v>
      </c>
      <c r="G12" s="60">
        <v>2</v>
      </c>
      <c r="H12" s="65">
        <v>0.18819444444444444</v>
      </c>
      <c r="I12" s="63">
        <v>6</v>
      </c>
      <c r="J12" s="74">
        <v>0</v>
      </c>
      <c r="N12" s="72" t="s">
        <v>23</v>
      </c>
      <c r="O12" s="61" t="s">
        <v>6</v>
      </c>
      <c r="P12" s="60">
        <f>VLOOKUP(N12,'Athlete Key'!B:D, 3,FALSE)</f>
        <v>18</v>
      </c>
      <c r="Q12" s="60"/>
      <c r="R12" s="99">
        <v>0.22916666666666666</v>
      </c>
      <c r="S12" s="60">
        <v>1</v>
      </c>
      <c r="T12" s="65">
        <v>0.24166666666666667</v>
      </c>
      <c r="U12" s="63">
        <v>6</v>
      </c>
      <c r="V12" s="74">
        <v>0</v>
      </c>
    </row>
    <row r="13" spans="2:22" ht="14.25" customHeight="1">
      <c r="B13" s="72" t="s">
        <v>42</v>
      </c>
      <c r="C13" s="61" t="s">
        <v>26</v>
      </c>
      <c r="D13" s="60">
        <f>VLOOKUP(B13,'Athlete Key'!B:D, 3,FALSE)</f>
        <v>35</v>
      </c>
      <c r="E13" s="60">
        <v>7</v>
      </c>
      <c r="F13" s="100">
        <v>0.18680555555555556</v>
      </c>
      <c r="G13" s="60">
        <v>1</v>
      </c>
      <c r="H13" s="65">
        <v>0.18888888888888888</v>
      </c>
      <c r="I13" s="63">
        <v>7</v>
      </c>
      <c r="J13" s="74">
        <v>0</v>
      </c>
      <c r="N13" s="72" t="s">
        <v>19</v>
      </c>
      <c r="O13" s="61" t="s">
        <v>6</v>
      </c>
      <c r="P13" s="60">
        <f>VLOOKUP(N13,'Athlete Key'!B:D, 3,FALSE)</f>
        <v>14</v>
      </c>
      <c r="Q13" s="60"/>
      <c r="R13" s="99">
        <v>0.25</v>
      </c>
      <c r="S13" s="60">
        <v>1</v>
      </c>
      <c r="T13" s="65">
        <v>0.24444444444444446</v>
      </c>
      <c r="U13" s="63">
        <v>7</v>
      </c>
      <c r="V13" s="74">
        <v>0</v>
      </c>
    </row>
    <row r="14" spans="2:22" ht="14.25" customHeight="1">
      <c r="B14" s="72" t="s">
        <v>96</v>
      </c>
      <c r="C14" s="61" t="s">
        <v>93</v>
      </c>
      <c r="D14" s="60">
        <f>VLOOKUP(B14,'Athlete Key'!B:D, 3,FALSE)</f>
        <v>82</v>
      </c>
      <c r="E14" s="60">
        <v>6</v>
      </c>
      <c r="F14" s="99">
        <v>0.18402777777777779</v>
      </c>
      <c r="G14" s="60">
        <v>1</v>
      </c>
      <c r="H14" s="65">
        <v>0.19236111111111112</v>
      </c>
      <c r="I14" s="63">
        <v>8</v>
      </c>
      <c r="J14" s="74">
        <v>0</v>
      </c>
      <c r="N14" s="72" t="s">
        <v>100</v>
      </c>
      <c r="O14" s="61" t="s">
        <v>93</v>
      </c>
      <c r="P14" s="60">
        <f>VLOOKUP(N14,'Athlete Key'!B:D, 3,FALSE)</f>
        <v>86</v>
      </c>
      <c r="Q14" s="60"/>
      <c r="R14" s="99">
        <v>0.28611111111111109</v>
      </c>
      <c r="S14" s="60">
        <v>2</v>
      </c>
      <c r="T14" s="65">
        <v>0.25138888888888888</v>
      </c>
      <c r="U14" s="63">
        <v>8</v>
      </c>
      <c r="V14" s="74">
        <v>0</v>
      </c>
    </row>
    <row r="15" spans="2:22" ht="14.25" customHeight="1">
      <c r="B15" s="72" t="s">
        <v>10</v>
      </c>
      <c r="C15" s="61" t="s">
        <v>6</v>
      </c>
      <c r="D15" s="60">
        <f>VLOOKUP(B15,'Athlete Key'!B:D, 3,FALSE)</f>
        <v>4</v>
      </c>
      <c r="E15" s="60">
        <v>6</v>
      </c>
      <c r="F15" s="99">
        <v>0.20347222222222222</v>
      </c>
      <c r="G15" s="60">
        <v>2</v>
      </c>
      <c r="H15" s="65">
        <v>0.19930555555555554</v>
      </c>
      <c r="I15" s="63">
        <v>9</v>
      </c>
      <c r="J15" s="74">
        <v>0</v>
      </c>
      <c r="N15" s="72" t="s">
        <v>97</v>
      </c>
      <c r="O15" s="61" t="s">
        <v>93</v>
      </c>
      <c r="P15" s="60">
        <f>VLOOKUP(N15,'Athlete Key'!B:D, 3,FALSE)</f>
        <v>83</v>
      </c>
      <c r="Q15" s="60"/>
      <c r="R15" s="99">
        <v>0.3125</v>
      </c>
      <c r="S15" s="60">
        <v>2</v>
      </c>
      <c r="T15" s="65">
        <v>0.25694444444444448</v>
      </c>
      <c r="U15" s="63">
        <v>9</v>
      </c>
      <c r="V15" s="74">
        <v>0</v>
      </c>
    </row>
    <row r="16" spans="2:22" ht="14.25" customHeight="1">
      <c r="B16" s="72" t="s">
        <v>46</v>
      </c>
      <c r="C16" s="61" t="s">
        <v>26</v>
      </c>
      <c r="D16" s="60">
        <f>VLOOKUP(B16,'Athlete Key'!B:D, 3,FALSE)</f>
        <v>39</v>
      </c>
      <c r="E16" s="60">
        <v>5</v>
      </c>
      <c r="F16" s="102">
        <v>0.20082175925925927</v>
      </c>
      <c r="G16" s="60">
        <v>2</v>
      </c>
      <c r="H16" s="65">
        <v>0.20277777777777781</v>
      </c>
      <c r="I16" s="63">
        <v>10</v>
      </c>
      <c r="J16" s="74">
        <v>0</v>
      </c>
      <c r="N16" s="72" t="s">
        <v>101</v>
      </c>
      <c r="O16" s="61" t="s">
        <v>93</v>
      </c>
      <c r="P16" s="60">
        <f>VLOOKUP(N16,'Athlete Key'!B:D, 3,FALSE)</f>
        <v>87</v>
      </c>
      <c r="Q16" s="60"/>
      <c r="R16" s="99">
        <v>0.30555555555555558</v>
      </c>
      <c r="S16" s="60">
        <v>2</v>
      </c>
      <c r="T16" s="65">
        <v>0.26458333333333334</v>
      </c>
      <c r="U16" s="63">
        <v>10</v>
      </c>
      <c r="V16" s="74">
        <v>0</v>
      </c>
    </row>
    <row r="17" spans="2:22" ht="14.25" customHeight="1">
      <c r="B17" s="72" t="s">
        <v>33</v>
      </c>
      <c r="C17" s="61" t="s">
        <v>26</v>
      </c>
      <c r="D17" s="60">
        <f>VLOOKUP(B17,'Athlete Key'!B:D, 3,FALSE)</f>
        <v>26</v>
      </c>
      <c r="E17" s="60">
        <v>7</v>
      </c>
      <c r="F17" s="102">
        <v>0.21069444444444443</v>
      </c>
      <c r="G17" s="60">
        <v>2</v>
      </c>
      <c r="H17" s="65">
        <v>0.20833333333333334</v>
      </c>
      <c r="I17" s="63">
        <v>11</v>
      </c>
      <c r="J17" s="74">
        <v>0</v>
      </c>
      <c r="N17" s="72" t="s">
        <v>98</v>
      </c>
      <c r="O17" s="61" t="s">
        <v>93</v>
      </c>
      <c r="P17" s="60">
        <f>VLOOKUP(N17,'Athlete Key'!B:D, 3,FALSE)</f>
        <v>84</v>
      </c>
      <c r="Q17" s="60"/>
      <c r="R17" s="99">
        <v>0.2986111111111111</v>
      </c>
      <c r="S17" s="60">
        <v>2</v>
      </c>
      <c r="T17" s="65">
        <v>0.26527777777777778</v>
      </c>
      <c r="U17" s="63">
        <v>11</v>
      </c>
      <c r="V17" s="74">
        <v>0</v>
      </c>
    </row>
    <row r="18" spans="2:22" ht="14.25" customHeight="1">
      <c r="B18" s="72" t="s">
        <v>107</v>
      </c>
      <c r="C18" s="61" t="s">
        <v>103</v>
      </c>
      <c r="D18" s="60">
        <f>VLOOKUP(B18,'Athlete Key'!B:D, 3,FALSE)</f>
        <v>91</v>
      </c>
      <c r="E18" s="60">
        <v>5</v>
      </c>
      <c r="F18" s="99">
        <v>0.18055555555555555</v>
      </c>
      <c r="G18" s="60">
        <v>1</v>
      </c>
      <c r="H18" s="65"/>
      <c r="I18" s="63">
        <v>12</v>
      </c>
      <c r="J18" s="74">
        <v>0</v>
      </c>
      <c r="N18" s="72" t="s">
        <v>20</v>
      </c>
      <c r="O18" s="61" t="s">
        <v>126</v>
      </c>
      <c r="P18" s="60">
        <f>VLOOKUP(N18,'Athlete Key'!B:D, 3,FALSE)</f>
        <v>15</v>
      </c>
      <c r="Q18" s="60"/>
      <c r="R18" s="99">
        <v>0.31944444444444442</v>
      </c>
      <c r="S18" s="60">
        <v>2</v>
      </c>
      <c r="T18" s="65">
        <v>0.30069444444444443</v>
      </c>
      <c r="U18" s="63">
        <v>12</v>
      </c>
      <c r="V18" s="74">
        <v>0</v>
      </c>
    </row>
    <row r="19" spans="2:22" ht="14.25" customHeight="1">
      <c r="B19" s="72" t="s">
        <v>12</v>
      </c>
      <c r="C19" s="61" t="s">
        <v>6</v>
      </c>
      <c r="D19" s="60">
        <f>VLOOKUP(B19,'Athlete Key'!B:D, 3,FALSE)</f>
        <v>6</v>
      </c>
      <c r="E19" s="60">
        <v>1</v>
      </c>
      <c r="F19" s="99">
        <v>0.1875</v>
      </c>
      <c r="G19" s="60">
        <v>2</v>
      </c>
      <c r="H19" s="60"/>
      <c r="I19" s="63">
        <v>13</v>
      </c>
      <c r="J19" s="74">
        <v>0</v>
      </c>
      <c r="N19" s="72" t="s">
        <v>77</v>
      </c>
      <c r="O19" s="61" t="s">
        <v>58</v>
      </c>
      <c r="P19" s="60">
        <f>VLOOKUP(N19,'Athlete Key'!B:D, 3,FALSE)</f>
        <v>70</v>
      </c>
      <c r="Q19" s="60"/>
      <c r="R19" s="99">
        <v>0.22222222222222221</v>
      </c>
      <c r="S19" s="60">
        <v>1</v>
      </c>
      <c r="T19" s="65"/>
      <c r="U19" s="63">
        <v>13</v>
      </c>
      <c r="V19" s="74">
        <v>0</v>
      </c>
    </row>
    <row r="20" spans="2:22" ht="14.25" customHeight="1">
      <c r="B20" s="72" t="s">
        <v>64</v>
      </c>
      <c r="C20" s="61" t="s">
        <v>58</v>
      </c>
      <c r="D20" s="60">
        <f>VLOOKUP(B20,'Athlete Key'!B:D, 3,FALSE)</f>
        <v>56</v>
      </c>
      <c r="E20" s="60">
        <v>3</v>
      </c>
      <c r="F20" s="99">
        <v>0.19097222222222221</v>
      </c>
      <c r="G20" s="60">
        <v>2</v>
      </c>
      <c r="H20" s="65"/>
      <c r="I20" s="63">
        <v>14</v>
      </c>
      <c r="J20" s="74">
        <v>0</v>
      </c>
      <c r="N20" s="72" t="s">
        <v>83</v>
      </c>
      <c r="O20" s="61" t="s">
        <v>58</v>
      </c>
      <c r="P20" s="60">
        <f>VLOOKUP(N20,'Athlete Key'!B:D, 3,FALSE)</f>
        <v>73</v>
      </c>
      <c r="Q20" s="60"/>
      <c r="R20" s="99">
        <v>0.22222222222222221</v>
      </c>
      <c r="S20" s="60">
        <v>1</v>
      </c>
      <c r="T20" s="65"/>
      <c r="U20" s="63">
        <v>14</v>
      </c>
      <c r="V20" s="74">
        <v>0</v>
      </c>
    </row>
    <row r="21" spans="2:22" ht="14.25" customHeight="1">
      <c r="B21" s="94" t="s">
        <v>44</v>
      </c>
      <c r="C21" s="61" t="s">
        <v>26</v>
      </c>
      <c r="D21" s="60">
        <f>VLOOKUP(B21,'Athlete Key'!B:D, 3,FALSE)</f>
        <v>37</v>
      </c>
      <c r="E21" s="60">
        <v>4</v>
      </c>
      <c r="F21" s="101">
        <v>0.19097222222222221</v>
      </c>
      <c r="G21" s="60">
        <v>2</v>
      </c>
      <c r="H21" s="65"/>
      <c r="I21" s="63">
        <v>15</v>
      </c>
      <c r="J21" s="74">
        <v>0</v>
      </c>
      <c r="N21" s="72" t="s">
        <v>84</v>
      </c>
      <c r="O21" s="61" t="s">
        <v>58</v>
      </c>
      <c r="P21" s="60">
        <f>VLOOKUP(N21,'Athlete Key'!B:D, 3,FALSE)</f>
        <v>74</v>
      </c>
      <c r="Q21" s="60"/>
      <c r="R21" s="99">
        <v>0.27083333333333331</v>
      </c>
      <c r="S21" s="60">
        <v>2</v>
      </c>
      <c r="T21" s="60"/>
      <c r="U21" s="63">
        <v>15</v>
      </c>
      <c r="V21" s="74">
        <v>0</v>
      </c>
    </row>
    <row r="22" spans="2:22" ht="14.25" customHeight="1">
      <c r="B22" s="72" t="s">
        <v>14</v>
      </c>
      <c r="C22" s="61" t="s">
        <v>6</v>
      </c>
      <c r="D22" s="60">
        <f>VLOOKUP(B22,'Athlete Key'!B:D, 3,FALSE)</f>
        <v>8</v>
      </c>
      <c r="E22" s="60">
        <v>8</v>
      </c>
      <c r="F22" s="99">
        <v>0.24305555555555555</v>
      </c>
      <c r="G22" s="60">
        <v>2</v>
      </c>
      <c r="H22" s="60"/>
      <c r="I22" s="63">
        <v>16</v>
      </c>
      <c r="J22" s="74">
        <v>0</v>
      </c>
      <c r="N22" s="72" t="s">
        <v>85</v>
      </c>
      <c r="O22" s="61" t="s">
        <v>58</v>
      </c>
      <c r="P22" s="60">
        <f>VLOOKUP(N22,'Athlete Key'!B:D, 3,FALSE)</f>
        <v>75</v>
      </c>
      <c r="Q22" s="60"/>
      <c r="R22" s="99">
        <v>0.27083333333333331</v>
      </c>
      <c r="S22" s="60">
        <v>2</v>
      </c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60"/>
      <c r="G23" s="60"/>
      <c r="H23" s="60"/>
      <c r="I23" s="63">
        <v>17</v>
      </c>
      <c r="J23" s="74">
        <v>0</v>
      </c>
      <c r="N23" s="72" t="s">
        <v>99</v>
      </c>
      <c r="O23" s="61" t="s">
        <v>93</v>
      </c>
      <c r="P23" s="60">
        <f>VLOOKUP(N23,'Athlete Key'!B:D, 3,FALSE)</f>
        <v>85</v>
      </c>
      <c r="Q23" s="60"/>
      <c r="R23" s="99">
        <v>0.2986111111111111</v>
      </c>
      <c r="S23" s="60">
        <v>2</v>
      </c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60"/>
      <c r="G24" s="60"/>
      <c r="H24" s="60"/>
      <c r="I24" s="63">
        <v>18</v>
      </c>
      <c r="J24" s="74">
        <v>0</v>
      </c>
      <c r="N24" s="72" t="s">
        <v>21</v>
      </c>
      <c r="O24" s="61" t="s">
        <v>6</v>
      </c>
      <c r="P24" s="60">
        <f>VLOOKUP(N24,'Athlete Key'!B:D, 3,FALSE)</f>
        <v>16</v>
      </c>
      <c r="Q24" s="60"/>
      <c r="R24" s="99">
        <v>0.31944444444444442</v>
      </c>
      <c r="S24" s="60">
        <v>2</v>
      </c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60"/>
      <c r="G25" s="60"/>
      <c r="H25" s="60"/>
      <c r="I25" s="63">
        <v>19</v>
      </c>
      <c r="J25" s="74">
        <v>0</v>
      </c>
      <c r="N25" s="72" t="s">
        <v>54</v>
      </c>
      <c r="O25" s="61" t="s">
        <v>26</v>
      </c>
      <c r="P25" s="60">
        <f>VLOOKUP(N25,'Athlete Key'!B:D, 3,FALSE)</f>
        <v>47</v>
      </c>
      <c r="Q25" s="60"/>
      <c r="R25" s="61" t="s">
        <v>120</v>
      </c>
      <c r="S25" s="60">
        <v>2</v>
      </c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60"/>
      <c r="G26" s="60"/>
      <c r="H26" s="60"/>
      <c r="I26" s="63">
        <v>20</v>
      </c>
      <c r="J26" s="74">
        <v>0</v>
      </c>
      <c r="N26" s="72" t="s">
        <v>56</v>
      </c>
      <c r="O26" s="61" t="s">
        <v>26</v>
      </c>
      <c r="P26" s="60">
        <f>VLOOKUP(N26,'Athlete Key'!B:D, 3,FALSE)</f>
        <v>49</v>
      </c>
      <c r="Q26" s="60"/>
      <c r="R26" s="61" t="s">
        <v>120</v>
      </c>
      <c r="S26" s="60">
        <v>2</v>
      </c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60"/>
      <c r="G27" s="60"/>
      <c r="H27" s="60"/>
      <c r="I27" s="63">
        <v>21</v>
      </c>
      <c r="J27" s="74">
        <v>0</v>
      </c>
      <c r="N27" s="76"/>
      <c r="O27" s="60"/>
      <c r="P27" s="60"/>
      <c r="Q27" s="60"/>
      <c r="R27" s="60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60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60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60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60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60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60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60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60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60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60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7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0</v>
      </c>
      <c r="E42" s="48">
        <f>D42+'200m'!E42</f>
        <v>14</v>
      </c>
      <c r="M42" s="54" t="s">
        <v>6</v>
      </c>
      <c r="N42" s="60">
        <f>SUMIF($O$7:$O$38,"UMBC",$V$7:$V$38)</f>
        <v>4</v>
      </c>
      <c r="O42" s="60">
        <f>N42+'200m'!O42</f>
        <v>13</v>
      </c>
      <c r="P42" s="49"/>
    </row>
    <row r="43" spans="2:22" ht="14.25" customHeight="1">
      <c r="C43" s="50" t="s">
        <v>58</v>
      </c>
      <c r="D43" s="28">
        <f>SUMIF($C$7:$C$38,"UDel",$J$7:$J$38)</f>
        <v>7</v>
      </c>
      <c r="E43" s="48">
        <f>D43+'200m'!E43</f>
        <v>11</v>
      </c>
      <c r="M43" s="55" t="s">
        <v>58</v>
      </c>
      <c r="N43" s="60">
        <f>SUMIF($O$7:$O$38,"UDel",$V$7:$V$38)</f>
        <v>7</v>
      </c>
      <c r="O43" s="60">
        <f>N43+'200m'!O43</f>
        <v>25</v>
      </c>
      <c r="P43" s="49"/>
    </row>
    <row r="44" spans="2:22" ht="14.25" customHeight="1">
      <c r="C44" s="50" t="s">
        <v>26</v>
      </c>
      <c r="D44" s="28">
        <f>SUMIF($C$7:$C$38,"UMD",$J$7:$J$38)</f>
        <v>8</v>
      </c>
      <c r="E44" s="48">
        <f>D44+'200m'!E44</f>
        <v>50</v>
      </c>
      <c r="M44" s="55" t="s">
        <v>26</v>
      </c>
      <c r="N44" s="60">
        <f>SUMIF($O$7:$O$38,"UMD",$V$7:$V$38)</f>
        <v>3</v>
      </c>
      <c r="O44" s="60">
        <f>N44+'200m'!O44</f>
        <v>28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D45+'200m'!E45</f>
        <v>1</v>
      </c>
      <c r="M45" s="56" t="s">
        <v>103</v>
      </c>
      <c r="N45" s="60">
        <f>SUMIF($O$7:$O$38,"Towson",$V$7:$V$38)</f>
        <v>1</v>
      </c>
      <c r="O45" s="60">
        <f>N45+'200m'!O45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D46+'200m'!E46</f>
        <v>0</v>
      </c>
      <c r="M46" s="57" t="s">
        <v>93</v>
      </c>
      <c r="N46" s="60">
        <f>SUMIF($O$7:$O$38,"Loyola",$V$7:$V$38)</f>
        <v>0</v>
      </c>
      <c r="O46" s="60">
        <f>N46+'200m'!O46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22">
    <sortCondition ref="H7:H22"/>
  </sortState>
  <mergeCells count="3">
    <mergeCell ref="B1:H2"/>
    <mergeCell ref="B5:J5"/>
    <mergeCell ref="N5:V5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1000"/>
  <sheetViews>
    <sheetView topLeftCell="B1" workbookViewId="0">
      <selection activeCell="H9" sqref="H9"/>
    </sheetView>
  </sheetViews>
  <sheetFormatPr defaultColWidth="14.453125" defaultRowHeight="15" customHeight="1"/>
  <cols>
    <col min="1" max="1" width="8.6328125" customWidth="1"/>
    <col min="2" max="2" width="17.81640625" customWidth="1"/>
    <col min="3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8.6328125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125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D4" s="1"/>
      <c r="O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 thickBo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67" t="s">
        <v>5</v>
      </c>
      <c r="C7" s="68" t="s">
        <v>6</v>
      </c>
      <c r="D7" s="69">
        <f>VLOOKUP(B7,'Athlete Key'!B:D, 3,FALSE)</f>
        <v>1</v>
      </c>
      <c r="E7" s="69">
        <v>6</v>
      </c>
      <c r="F7" s="68">
        <v>54</v>
      </c>
      <c r="G7" s="69">
        <v>1</v>
      </c>
      <c r="H7" s="122">
        <v>52.42</v>
      </c>
      <c r="I7" s="70">
        <v>1</v>
      </c>
      <c r="J7" s="71">
        <v>5</v>
      </c>
      <c r="N7" s="67" t="s">
        <v>69</v>
      </c>
      <c r="O7" s="68" t="s">
        <v>58</v>
      </c>
      <c r="P7" s="69">
        <f>VLOOKUP(N7,'Athlete Key'!B:D, 3,FALSE)</f>
        <v>61</v>
      </c>
      <c r="Q7" s="69">
        <v>5</v>
      </c>
      <c r="R7" s="68">
        <v>65</v>
      </c>
      <c r="S7" s="69">
        <v>1</v>
      </c>
      <c r="T7" s="126">
        <v>4.3750000000000004E-2</v>
      </c>
      <c r="U7" s="91">
        <v>1</v>
      </c>
      <c r="V7" s="88">
        <v>5</v>
      </c>
    </row>
    <row r="8" spans="2:22" ht="14.25" customHeight="1">
      <c r="B8" s="72" t="s">
        <v>57</v>
      </c>
      <c r="C8" s="61" t="s">
        <v>58</v>
      </c>
      <c r="D8" s="60">
        <f>VLOOKUP(B8,'Athlete Key'!B:D, 3,FALSE)</f>
        <v>50</v>
      </c>
      <c r="E8" s="60">
        <v>5</v>
      </c>
      <c r="F8" s="61">
        <v>53.5</v>
      </c>
      <c r="G8" s="60">
        <v>1</v>
      </c>
      <c r="H8" s="123">
        <v>52.43</v>
      </c>
      <c r="I8" s="62">
        <v>2</v>
      </c>
      <c r="J8" s="73">
        <v>4</v>
      </c>
      <c r="N8" s="72" t="s">
        <v>22</v>
      </c>
      <c r="O8" s="61" t="s">
        <v>6</v>
      </c>
      <c r="P8" s="60">
        <f>VLOOKUP(N8,'Athlete Key'!B:D, 3,FALSE)</f>
        <v>17</v>
      </c>
      <c r="Q8" s="60">
        <v>6</v>
      </c>
      <c r="R8" s="61">
        <v>68</v>
      </c>
      <c r="S8" s="60">
        <v>1</v>
      </c>
      <c r="T8" s="125">
        <v>4.6527777777777779E-2</v>
      </c>
      <c r="U8" s="63">
        <v>2</v>
      </c>
      <c r="V8" s="74">
        <v>4</v>
      </c>
    </row>
    <row r="9" spans="2:22" ht="14.25" customHeight="1">
      <c r="B9" s="72" t="s">
        <v>13</v>
      </c>
      <c r="C9" s="61" t="s">
        <v>6</v>
      </c>
      <c r="D9" s="60">
        <f>VLOOKUP(B9,'Athlete Key'!B:D, 3,FALSE)</f>
        <v>7</v>
      </c>
      <c r="E9" s="60">
        <v>4</v>
      </c>
      <c r="F9" s="61">
        <v>56.5</v>
      </c>
      <c r="G9" s="60">
        <v>1</v>
      </c>
      <c r="H9" s="123">
        <v>54.3</v>
      </c>
      <c r="I9" s="62">
        <v>3</v>
      </c>
      <c r="J9" s="73">
        <v>3</v>
      </c>
      <c r="N9" s="72" t="s">
        <v>75</v>
      </c>
      <c r="O9" s="61" t="s">
        <v>58</v>
      </c>
      <c r="P9" s="60">
        <f>VLOOKUP(N9,'Athlete Key'!B:D, 3,FALSE)</f>
        <v>67</v>
      </c>
      <c r="Q9" s="60">
        <v>4</v>
      </c>
      <c r="R9" s="61">
        <v>69</v>
      </c>
      <c r="S9" s="60">
        <v>1</v>
      </c>
      <c r="T9" s="125">
        <v>5.0694444444444452E-2</v>
      </c>
      <c r="U9" s="63">
        <v>3</v>
      </c>
      <c r="V9" s="74">
        <v>3</v>
      </c>
    </row>
    <row r="10" spans="2:22" ht="14.25" customHeight="1">
      <c r="B10" s="72" t="s">
        <v>67</v>
      </c>
      <c r="C10" s="61" t="s">
        <v>58</v>
      </c>
      <c r="D10" s="60">
        <f>VLOOKUP(B10,'Athlete Key'!B:D, 3,FALSE)</f>
        <v>59</v>
      </c>
      <c r="E10" s="60">
        <v>3</v>
      </c>
      <c r="F10" s="61">
        <v>58</v>
      </c>
      <c r="G10" s="60">
        <v>1</v>
      </c>
      <c r="H10" s="123">
        <v>57.02</v>
      </c>
      <c r="I10" s="62">
        <v>4</v>
      </c>
      <c r="J10" s="73">
        <v>2</v>
      </c>
      <c r="N10" s="72" t="s">
        <v>19</v>
      </c>
      <c r="O10" s="61" t="s">
        <v>6</v>
      </c>
      <c r="P10" s="60">
        <f>VLOOKUP(N10,'Athlete Key'!B:D, 3,FALSE)</f>
        <v>14</v>
      </c>
      <c r="Q10" s="60">
        <v>3</v>
      </c>
      <c r="R10" s="61">
        <v>75</v>
      </c>
      <c r="S10" s="60">
        <v>1</v>
      </c>
      <c r="T10" s="125">
        <v>5.347222222222222E-2</v>
      </c>
      <c r="U10" s="63">
        <v>4</v>
      </c>
      <c r="V10" s="74">
        <v>2</v>
      </c>
    </row>
    <row r="11" spans="2:22" ht="14.25" customHeight="1">
      <c r="B11" s="72" t="s">
        <v>107</v>
      </c>
      <c r="C11" s="61" t="s">
        <v>103</v>
      </c>
      <c r="D11" s="60">
        <f>VLOOKUP(B11,'Athlete Key'!B:D, 3,FALSE)</f>
        <v>91</v>
      </c>
      <c r="E11" s="60">
        <v>2</v>
      </c>
      <c r="F11" s="61">
        <v>59</v>
      </c>
      <c r="G11" s="60">
        <v>1</v>
      </c>
      <c r="H11" s="123"/>
      <c r="I11" s="63">
        <v>5</v>
      </c>
      <c r="J11" s="74">
        <v>1</v>
      </c>
      <c r="N11" s="76"/>
      <c r="O11" s="60"/>
      <c r="P11" s="60"/>
      <c r="Q11" s="60"/>
      <c r="R11" s="60"/>
      <c r="S11" s="60"/>
      <c r="T11" s="123"/>
      <c r="U11" s="63">
        <v>5</v>
      </c>
      <c r="V11" s="74">
        <v>1</v>
      </c>
    </row>
    <row r="12" spans="2:22" ht="14.25" customHeight="1">
      <c r="B12" s="76"/>
      <c r="C12" s="60"/>
      <c r="D12" s="60"/>
      <c r="E12" s="60"/>
      <c r="F12" s="60"/>
      <c r="G12" s="60"/>
      <c r="H12" s="123"/>
      <c r="I12" s="63">
        <v>6</v>
      </c>
      <c r="J12" s="74">
        <v>0</v>
      </c>
      <c r="N12" s="76"/>
      <c r="O12" s="60"/>
      <c r="P12" s="60"/>
      <c r="Q12" s="60"/>
      <c r="R12" s="60"/>
      <c r="S12" s="60"/>
      <c r="T12" s="123"/>
      <c r="U12" s="63">
        <v>6</v>
      </c>
      <c r="V12" s="74">
        <v>0</v>
      </c>
    </row>
    <row r="13" spans="2:22" ht="14.25" customHeight="1">
      <c r="B13" s="76"/>
      <c r="C13" s="60"/>
      <c r="D13" s="60"/>
      <c r="E13" s="60"/>
      <c r="F13" s="60"/>
      <c r="G13" s="60"/>
      <c r="H13" s="60"/>
      <c r="I13" s="63">
        <v>7</v>
      </c>
      <c r="J13" s="74">
        <v>0</v>
      </c>
      <c r="N13" s="76"/>
      <c r="O13" s="60"/>
      <c r="P13" s="60"/>
      <c r="Q13" s="60"/>
      <c r="R13" s="60"/>
      <c r="S13" s="60"/>
      <c r="T13" s="123"/>
      <c r="U13" s="63">
        <v>7</v>
      </c>
      <c r="V13" s="74">
        <v>0</v>
      </c>
    </row>
    <row r="14" spans="2:22" ht="14.25" customHeight="1">
      <c r="B14" s="76"/>
      <c r="C14" s="60"/>
      <c r="D14" s="60"/>
      <c r="E14" s="60"/>
      <c r="F14" s="60"/>
      <c r="G14" s="60"/>
      <c r="H14" s="60"/>
      <c r="I14" s="63">
        <v>8</v>
      </c>
      <c r="J14" s="74">
        <v>0</v>
      </c>
      <c r="N14" s="76"/>
      <c r="O14" s="60"/>
      <c r="P14" s="60"/>
      <c r="Q14" s="60"/>
      <c r="R14" s="60"/>
      <c r="S14" s="60"/>
      <c r="T14" s="123"/>
      <c r="U14" s="63">
        <v>8</v>
      </c>
      <c r="V14" s="74">
        <v>0</v>
      </c>
    </row>
    <row r="15" spans="2:22" ht="14.25" customHeight="1">
      <c r="B15" s="76"/>
      <c r="C15" s="60"/>
      <c r="D15" s="60"/>
      <c r="E15" s="60"/>
      <c r="F15" s="60"/>
      <c r="G15" s="60"/>
      <c r="H15" s="60"/>
      <c r="I15" s="63">
        <v>9</v>
      </c>
      <c r="J15" s="74">
        <v>0</v>
      </c>
      <c r="N15" s="76"/>
      <c r="O15" s="60"/>
      <c r="P15" s="60"/>
      <c r="Q15" s="60"/>
      <c r="R15" s="60"/>
      <c r="S15" s="60"/>
      <c r="T15" s="123"/>
      <c r="U15" s="63">
        <v>9</v>
      </c>
      <c r="V15" s="74">
        <v>0</v>
      </c>
    </row>
    <row r="16" spans="2:22" ht="14.25" customHeight="1">
      <c r="B16" s="76"/>
      <c r="C16" s="60"/>
      <c r="D16" s="60"/>
      <c r="E16" s="60"/>
      <c r="F16" s="60"/>
      <c r="G16" s="60"/>
      <c r="H16" s="60"/>
      <c r="I16" s="63">
        <v>10</v>
      </c>
      <c r="J16" s="74">
        <v>0</v>
      </c>
      <c r="N16" s="76"/>
      <c r="O16" s="60"/>
      <c r="P16" s="60"/>
      <c r="Q16" s="60"/>
      <c r="R16" s="60"/>
      <c r="S16" s="60"/>
      <c r="T16" s="60"/>
      <c r="U16" s="63">
        <v>10</v>
      </c>
      <c r="V16" s="74">
        <v>0</v>
      </c>
    </row>
    <row r="17" spans="2:22" ht="14.25" customHeight="1">
      <c r="B17" s="76"/>
      <c r="C17" s="60"/>
      <c r="D17" s="60"/>
      <c r="E17" s="60"/>
      <c r="F17" s="60"/>
      <c r="G17" s="60"/>
      <c r="H17" s="60"/>
      <c r="I17" s="63">
        <v>11</v>
      </c>
      <c r="J17" s="74">
        <v>0</v>
      </c>
      <c r="N17" s="76"/>
      <c r="O17" s="60"/>
      <c r="P17" s="60"/>
      <c r="Q17" s="60"/>
      <c r="R17" s="60"/>
      <c r="S17" s="60"/>
      <c r="T17" s="60"/>
      <c r="U17" s="63">
        <v>11</v>
      </c>
      <c r="V17" s="74">
        <v>0</v>
      </c>
    </row>
    <row r="18" spans="2:22" ht="14.25" customHeight="1">
      <c r="B18" s="76"/>
      <c r="C18" s="60"/>
      <c r="D18" s="60"/>
      <c r="E18" s="60"/>
      <c r="F18" s="60"/>
      <c r="G18" s="60"/>
      <c r="H18" s="60"/>
      <c r="I18" s="63">
        <v>12</v>
      </c>
      <c r="J18" s="74">
        <v>0</v>
      </c>
      <c r="N18" s="76"/>
      <c r="O18" s="60"/>
      <c r="P18" s="60"/>
      <c r="Q18" s="60"/>
      <c r="R18" s="60"/>
      <c r="S18" s="60"/>
      <c r="T18" s="60"/>
      <c r="U18" s="63">
        <v>12</v>
      </c>
      <c r="V18" s="74">
        <v>0</v>
      </c>
    </row>
    <row r="19" spans="2:22" ht="14.25" customHeight="1">
      <c r="B19" s="76"/>
      <c r="C19" s="60"/>
      <c r="D19" s="60"/>
      <c r="E19" s="60"/>
      <c r="F19" s="60"/>
      <c r="G19" s="60"/>
      <c r="H19" s="60"/>
      <c r="I19" s="63">
        <v>13</v>
      </c>
      <c r="J19" s="74">
        <v>0</v>
      </c>
      <c r="N19" s="76"/>
      <c r="O19" s="60"/>
      <c r="P19" s="60"/>
      <c r="Q19" s="60"/>
      <c r="R19" s="60"/>
      <c r="S19" s="60"/>
      <c r="T19" s="60"/>
      <c r="U19" s="63">
        <v>13</v>
      </c>
      <c r="V19" s="74">
        <v>0</v>
      </c>
    </row>
    <row r="20" spans="2:22" ht="14.25" customHeight="1">
      <c r="B20" s="76"/>
      <c r="C20" s="60"/>
      <c r="D20" s="60"/>
      <c r="E20" s="60"/>
      <c r="F20" s="60"/>
      <c r="G20" s="60"/>
      <c r="H20" s="60"/>
      <c r="I20" s="63">
        <v>14</v>
      </c>
      <c r="J20" s="74">
        <v>0</v>
      </c>
      <c r="N20" s="76"/>
      <c r="O20" s="60"/>
      <c r="P20" s="60"/>
      <c r="Q20" s="60"/>
      <c r="R20" s="60"/>
      <c r="S20" s="60"/>
      <c r="T20" s="60"/>
      <c r="U20" s="63">
        <v>14</v>
      </c>
      <c r="V20" s="74">
        <v>0</v>
      </c>
    </row>
    <row r="21" spans="2:22" ht="14.25" customHeight="1">
      <c r="B21" s="76"/>
      <c r="C21" s="60"/>
      <c r="D21" s="60"/>
      <c r="E21" s="60"/>
      <c r="F21" s="60"/>
      <c r="G21" s="60"/>
      <c r="H21" s="60"/>
      <c r="I21" s="63">
        <v>15</v>
      </c>
      <c r="J21" s="74">
        <v>0</v>
      </c>
      <c r="N21" s="76"/>
      <c r="O21" s="60"/>
      <c r="P21" s="60"/>
      <c r="Q21" s="60"/>
      <c r="R21" s="60"/>
      <c r="S21" s="60"/>
      <c r="T21" s="60"/>
      <c r="U21" s="63">
        <v>15</v>
      </c>
      <c r="V21" s="74">
        <v>0</v>
      </c>
    </row>
    <row r="22" spans="2:22" ht="14.25" customHeight="1">
      <c r="B22" s="76"/>
      <c r="C22" s="60"/>
      <c r="D22" s="60"/>
      <c r="E22" s="60"/>
      <c r="F22" s="60"/>
      <c r="G22" s="60"/>
      <c r="H22" s="60"/>
      <c r="I22" s="63">
        <v>16</v>
      </c>
      <c r="J22" s="74">
        <v>0</v>
      </c>
      <c r="N22" s="76"/>
      <c r="O22" s="60"/>
      <c r="P22" s="60"/>
      <c r="Q22" s="60"/>
      <c r="R22" s="60"/>
      <c r="S22" s="60"/>
      <c r="T22" s="60"/>
      <c r="U22" s="63">
        <v>16</v>
      </c>
      <c r="V22" s="74">
        <v>0</v>
      </c>
    </row>
    <row r="23" spans="2:22" ht="14.25" customHeight="1">
      <c r="B23" s="76"/>
      <c r="C23" s="60"/>
      <c r="D23" s="60"/>
      <c r="E23" s="60"/>
      <c r="F23" s="60"/>
      <c r="G23" s="60"/>
      <c r="H23" s="60"/>
      <c r="I23" s="63">
        <v>17</v>
      </c>
      <c r="J23" s="74">
        <v>0</v>
      </c>
      <c r="N23" s="76"/>
      <c r="O23" s="60"/>
      <c r="P23" s="60"/>
      <c r="Q23" s="60"/>
      <c r="R23" s="60"/>
      <c r="S23" s="60"/>
      <c r="T23" s="60"/>
      <c r="U23" s="63">
        <v>17</v>
      </c>
      <c r="V23" s="74">
        <v>0</v>
      </c>
    </row>
    <row r="24" spans="2:22" ht="14.25" customHeight="1">
      <c r="B24" s="76"/>
      <c r="C24" s="60"/>
      <c r="D24" s="60"/>
      <c r="E24" s="60"/>
      <c r="F24" s="60"/>
      <c r="G24" s="60"/>
      <c r="H24" s="60"/>
      <c r="I24" s="63">
        <v>18</v>
      </c>
      <c r="J24" s="74">
        <v>0</v>
      </c>
      <c r="N24" s="76"/>
      <c r="O24" s="60"/>
      <c r="P24" s="60"/>
      <c r="Q24" s="60"/>
      <c r="R24" s="60"/>
      <c r="S24" s="60"/>
      <c r="T24" s="60"/>
      <c r="U24" s="63">
        <v>18</v>
      </c>
      <c r="V24" s="74">
        <v>0</v>
      </c>
    </row>
    <row r="25" spans="2:22" ht="14.25" customHeight="1">
      <c r="B25" s="76"/>
      <c r="C25" s="60"/>
      <c r="D25" s="60"/>
      <c r="E25" s="60"/>
      <c r="F25" s="60"/>
      <c r="G25" s="60"/>
      <c r="H25" s="60"/>
      <c r="I25" s="63">
        <v>19</v>
      </c>
      <c r="J25" s="74">
        <v>0</v>
      </c>
      <c r="N25" s="76"/>
      <c r="O25" s="60"/>
      <c r="P25" s="60"/>
      <c r="Q25" s="60"/>
      <c r="R25" s="60"/>
      <c r="S25" s="60"/>
      <c r="T25" s="60"/>
      <c r="U25" s="63">
        <v>19</v>
      </c>
      <c r="V25" s="74">
        <v>0</v>
      </c>
    </row>
    <row r="26" spans="2:22" ht="14.25" customHeight="1">
      <c r="B26" s="76"/>
      <c r="C26" s="60"/>
      <c r="D26" s="60"/>
      <c r="E26" s="60"/>
      <c r="F26" s="60"/>
      <c r="G26" s="60"/>
      <c r="H26" s="60"/>
      <c r="I26" s="63">
        <v>20</v>
      </c>
      <c r="J26" s="74">
        <v>0</v>
      </c>
      <c r="N26" s="76"/>
      <c r="O26" s="60"/>
      <c r="P26" s="60"/>
      <c r="Q26" s="60"/>
      <c r="R26" s="60"/>
      <c r="S26" s="60"/>
      <c r="T26" s="60"/>
      <c r="U26" s="63">
        <v>20</v>
      </c>
      <c r="V26" s="74">
        <v>0</v>
      </c>
    </row>
    <row r="27" spans="2:22" ht="14.25" customHeight="1">
      <c r="B27" s="76"/>
      <c r="C27" s="60"/>
      <c r="D27" s="60"/>
      <c r="E27" s="60"/>
      <c r="F27" s="60"/>
      <c r="G27" s="60"/>
      <c r="H27" s="60"/>
      <c r="I27" s="63">
        <v>21</v>
      </c>
      <c r="J27" s="74">
        <v>0</v>
      </c>
      <c r="N27" s="76"/>
      <c r="O27" s="60"/>
      <c r="P27" s="60"/>
      <c r="Q27" s="60"/>
      <c r="R27" s="60"/>
      <c r="S27" s="60"/>
      <c r="T27" s="60"/>
      <c r="U27" s="63">
        <v>21</v>
      </c>
      <c r="V27" s="74">
        <v>0</v>
      </c>
    </row>
    <row r="28" spans="2:22" ht="14.25" customHeight="1">
      <c r="B28" s="76"/>
      <c r="C28" s="60"/>
      <c r="D28" s="60"/>
      <c r="E28" s="60"/>
      <c r="F28" s="60"/>
      <c r="G28" s="60"/>
      <c r="H28" s="60"/>
      <c r="I28" s="63">
        <v>22</v>
      </c>
      <c r="J28" s="74">
        <v>0</v>
      </c>
      <c r="N28" s="76"/>
      <c r="O28" s="60"/>
      <c r="P28" s="60"/>
      <c r="Q28" s="60"/>
      <c r="R28" s="60"/>
      <c r="S28" s="60"/>
      <c r="T28" s="60"/>
      <c r="U28" s="63">
        <v>22</v>
      </c>
      <c r="V28" s="74">
        <v>0</v>
      </c>
    </row>
    <row r="29" spans="2:22" ht="14.25" customHeight="1">
      <c r="B29" s="76"/>
      <c r="C29" s="60"/>
      <c r="D29" s="60"/>
      <c r="E29" s="60"/>
      <c r="F29" s="60"/>
      <c r="G29" s="60"/>
      <c r="H29" s="60"/>
      <c r="I29" s="63">
        <v>23</v>
      </c>
      <c r="J29" s="74">
        <v>0</v>
      </c>
      <c r="N29" s="76"/>
      <c r="O29" s="60"/>
      <c r="P29" s="60"/>
      <c r="Q29" s="60"/>
      <c r="R29" s="60"/>
      <c r="S29" s="60"/>
      <c r="T29" s="60"/>
      <c r="U29" s="63">
        <v>23</v>
      </c>
      <c r="V29" s="74">
        <v>0</v>
      </c>
    </row>
    <row r="30" spans="2:22" ht="14.25" customHeight="1">
      <c r="B30" s="76"/>
      <c r="C30" s="60"/>
      <c r="D30" s="60"/>
      <c r="E30" s="60"/>
      <c r="F30" s="60"/>
      <c r="G30" s="60"/>
      <c r="H30" s="60"/>
      <c r="I30" s="63">
        <v>24</v>
      </c>
      <c r="J30" s="74">
        <v>0</v>
      </c>
      <c r="N30" s="76"/>
      <c r="O30" s="60"/>
      <c r="P30" s="60"/>
      <c r="Q30" s="60"/>
      <c r="R30" s="60"/>
      <c r="S30" s="60"/>
      <c r="T30" s="60"/>
      <c r="U30" s="63">
        <v>24</v>
      </c>
      <c r="V30" s="74">
        <v>0</v>
      </c>
    </row>
    <row r="31" spans="2:22" ht="14.25" customHeight="1">
      <c r="B31" s="76"/>
      <c r="C31" s="60"/>
      <c r="D31" s="60"/>
      <c r="E31" s="60"/>
      <c r="F31" s="60"/>
      <c r="G31" s="60"/>
      <c r="H31" s="60"/>
      <c r="I31" s="63">
        <v>25</v>
      </c>
      <c r="J31" s="74">
        <v>0</v>
      </c>
      <c r="N31" s="76"/>
      <c r="O31" s="60"/>
      <c r="P31" s="60"/>
      <c r="Q31" s="60"/>
      <c r="R31" s="60"/>
      <c r="S31" s="60"/>
      <c r="T31" s="60"/>
      <c r="U31" s="63">
        <v>25</v>
      </c>
      <c r="V31" s="74">
        <v>0</v>
      </c>
    </row>
    <row r="32" spans="2:22" ht="14.25" customHeight="1">
      <c r="B32" s="76"/>
      <c r="C32" s="60"/>
      <c r="D32" s="60"/>
      <c r="E32" s="60"/>
      <c r="F32" s="60"/>
      <c r="G32" s="60"/>
      <c r="H32" s="60"/>
      <c r="I32" s="63">
        <v>26</v>
      </c>
      <c r="J32" s="74">
        <v>0</v>
      </c>
      <c r="N32" s="76"/>
      <c r="O32" s="60"/>
      <c r="P32" s="60"/>
      <c r="Q32" s="60"/>
      <c r="R32" s="60"/>
      <c r="S32" s="60"/>
      <c r="T32" s="60"/>
      <c r="U32" s="63">
        <v>26</v>
      </c>
      <c r="V32" s="74">
        <v>0</v>
      </c>
    </row>
    <row r="33" spans="2:22" ht="14.25" customHeight="1">
      <c r="B33" s="76"/>
      <c r="C33" s="60"/>
      <c r="D33" s="60"/>
      <c r="E33" s="60"/>
      <c r="F33" s="60"/>
      <c r="G33" s="60"/>
      <c r="H33" s="60"/>
      <c r="I33" s="63">
        <v>27</v>
      </c>
      <c r="J33" s="74">
        <v>0</v>
      </c>
      <c r="N33" s="76"/>
      <c r="O33" s="60"/>
      <c r="P33" s="60"/>
      <c r="Q33" s="60"/>
      <c r="R33" s="60"/>
      <c r="S33" s="60"/>
      <c r="T33" s="60"/>
      <c r="U33" s="63">
        <v>27</v>
      </c>
      <c r="V33" s="74">
        <v>0</v>
      </c>
    </row>
    <row r="34" spans="2:22" ht="14.25" customHeight="1">
      <c r="B34" s="76"/>
      <c r="C34" s="60"/>
      <c r="D34" s="60"/>
      <c r="E34" s="60"/>
      <c r="F34" s="60"/>
      <c r="G34" s="60"/>
      <c r="H34" s="60"/>
      <c r="I34" s="63">
        <v>28</v>
      </c>
      <c r="J34" s="74">
        <v>0</v>
      </c>
      <c r="N34" s="76"/>
      <c r="O34" s="60"/>
      <c r="P34" s="60"/>
      <c r="Q34" s="60"/>
      <c r="R34" s="60"/>
      <c r="S34" s="60"/>
      <c r="T34" s="60"/>
      <c r="U34" s="63">
        <v>28</v>
      </c>
      <c r="V34" s="74">
        <v>0</v>
      </c>
    </row>
    <row r="35" spans="2:22" ht="14.25" customHeight="1">
      <c r="B35" s="76"/>
      <c r="C35" s="60"/>
      <c r="D35" s="60"/>
      <c r="E35" s="60"/>
      <c r="F35" s="60"/>
      <c r="G35" s="60"/>
      <c r="H35" s="60"/>
      <c r="I35" s="63">
        <v>29</v>
      </c>
      <c r="J35" s="74">
        <v>0</v>
      </c>
      <c r="N35" s="76"/>
      <c r="O35" s="60"/>
      <c r="P35" s="60"/>
      <c r="Q35" s="60"/>
      <c r="R35" s="60"/>
      <c r="S35" s="60"/>
      <c r="T35" s="60"/>
      <c r="U35" s="63">
        <v>29</v>
      </c>
      <c r="V35" s="74">
        <v>0</v>
      </c>
    </row>
    <row r="36" spans="2:22" ht="14.25" customHeight="1">
      <c r="B36" s="76"/>
      <c r="C36" s="60"/>
      <c r="D36" s="60"/>
      <c r="E36" s="60"/>
      <c r="F36" s="60"/>
      <c r="G36" s="60"/>
      <c r="H36" s="60"/>
      <c r="I36" s="63">
        <v>30</v>
      </c>
      <c r="J36" s="74">
        <v>0</v>
      </c>
      <c r="N36" s="76"/>
      <c r="O36" s="60"/>
      <c r="P36" s="60"/>
      <c r="Q36" s="60"/>
      <c r="R36" s="60"/>
      <c r="S36" s="60"/>
      <c r="T36" s="60"/>
      <c r="U36" s="63">
        <v>30</v>
      </c>
      <c r="V36" s="74">
        <v>0</v>
      </c>
    </row>
    <row r="37" spans="2:22" ht="14.25" customHeight="1">
      <c r="B37" s="76"/>
      <c r="C37" s="60"/>
      <c r="D37" s="60"/>
      <c r="E37" s="60"/>
      <c r="F37" s="60"/>
      <c r="G37" s="60"/>
      <c r="H37" s="60"/>
      <c r="I37" s="63">
        <v>31</v>
      </c>
      <c r="J37" s="74">
        <v>0</v>
      </c>
      <c r="N37" s="76"/>
      <c r="O37" s="60"/>
      <c r="P37" s="60"/>
      <c r="Q37" s="60"/>
      <c r="R37" s="60"/>
      <c r="S37" s="60"/>
      <c r="T37" s="60"/>
      <c r="U37" s="63">
        <v>31</v>
      </c>
      <c r="V37" s="74">
        <v>0</v>
      </c>
    </row>
    <row r="38" spans="2:22" ht="14.25" customHeight="1" thickBot="1">
      <c r="B38" s="77"/>
      <c r="C38" s="78"/>
      <c r="D38" s="78"/>
      <c r="E38" s="78"/>
      <c r="F38" s="78"/>
      <c r="G38" s="78"/>
      <c r="H38" s="78"/>
      <c r="I38" s="79">
        <v>32</v>
      </c>
      <c r="J38" s="80">
        <v>0</v>
      </c>
      <c r="N38" s="77"/>
      <c r="O38" s="78"/>
      <c r="P38" s="78"/>
      <c r="Q38" s="78"/>
      <c r="R38" s="78"/>
      <c r="S38" s="78"/>
      <c r="T38" s="78"/>
      <c r="U38" s="79">
        <v>32</v>
      </c>
      <c r="V38" s="80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8</v>
      </c>
      <c r="E42" s="48">
        <f>D42+'1500m'!E42</f>
        <v>22</v>
      </c>
      <c r="M42" s="54" t="s">
        <v>6</v>
      </c>
      <c r="N42" s="60">
        <f>SUMIF($O$7:$O$38,"UMBC",$V$7:$V$38)</f>
        <v>6</v>
      </c>
      <c r="O42" s="60">
        <f>N42+'1500m'!O42</f>
        <v>19</v>
      </c>
      <c r="P42" s="49"/>
    </row>
    <row r="43" spans="2:22" ht="14.25" customHeight="1">
      <c r="C43" s="50" t="s">
        <v>58</v>
      </c>
      <c r="D43" s="28">
        <f>SUMIF($C$7:$C$38,"UDel",$J$7:$J$38)</f>
        <v>6</v>
      </c>
      <c r="E43" s="48">
        <f>D43+'1500m'!E43</f>
        <v>17</v>
      </c>
      <c r="M43" s="55" t="s">
        <v>58</v>
      </c>
      <c r="N43" s="60">
        <f>SUMIF($O$7:$O$38,"UDel",$V$7:$V$38)</f>
        <v>8</v>
      </c>
      <c r="O43" s="60">
        <f>N43+'1500m'!O43</f>
        <v>33</v>
      </c>
      <c r="P43" s="49"/>
    </row>
    <row r="44" spans="2:22" ht="14.25" customHeight="1">
      <c r="C44" s="50" t="s">
        <v>26</v>
      </c>
      <c r="D44" s="28">
        <f>SUMIF($C$7:$C$38,"UMD",$J$7:$J$38)</f>
        <v>0</v>
      </c>
      <c r="E44" s="48">
        <f>D44+'1500m'!E44</f>
        <v>50</v>
      </c>
      <c r="M44" s="55" t="s">
        <v>26</v>
      </c>
      <c r="N44" s="60">
        <f>SUMIF($O$7:$O$38,"UMD",$V$7:$V$38)</f>
        <v>0</v>
      </c>
      <c r="O44" s="60">
        <f>N44+'1500m'!O44</f>
        <v>28</v>
      </c>
      <c r="P44" s="49"/>
    </row>
    <row r="45" spans="2:22" ht="14.25" customHeight="1">
      <c r="C45" s="52" t="s">
        <v>103</v>
      </c>
      <c r="D45" s="28">
        <f>SUMIF($C$7:$C$38,"Towson",$J$7:$J$38)</f>
        <v>1</v>
      </c>
      <c r="E45" s="48">
        <f>D45+'1500m'!E45</f>
        <v>2</v>
      </c>
      <c r="M45" s="56" t="s">
        <v>103</v>
      </c>
      <c r="N45" s="60">
        <f>SUMIF($O$7:$O$38,"Towson",$V$7:$V$38)</f>
        <v>0</v>
      </c>
      <c r="O45" s="60">
        <f>N45+'1500m'!O45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D46+'1500m'!E46</f>
        <v>0</v>
      </c>
      <c r="M46" s="57" t="s">
        <v>93</v>
      </c>
      <c r="N46" s="60">
        <f>SUMIF($O$7:$O$38,"Loyola",$V$7:$V$38)</f>
        <v>0</v>
      </c>
      <c r="O46" s="60">
        <f>N46+'1500m'!O46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B7:H11">
    <sortCondition ref="H7:H11"/>
  </sortState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1000"/>
  <sheetViews>
    <sheetView topLeftCell="A5" workbookViewId="0">
      <selection activeCell="K5" sqref="K5"/>
    </sheetView>
  </sheetViews>
  <sheetFormatPr defaultColWidth="14.453125" defaultRowHeight="15" customHeight="1"/>
  <cols>
    <col min="1" max="3" width="8.6328125" customWidth="1"/>
    <col min="4" max="5" width="12" customWidth="1"/>
    <col min="6" max="6" width="11.6328125" customWidth="1"/>
    <col min="7" max="8" width="9.81640625" customWidth="1"/>
    <col min="9" max="13" width="8.6328125" customWidth="1"/>
    <col min="14" max="14" width="11" bestFit="1" customWidth="1"/>
    <col min="15" max="15" width="12" customWidth="1"/>
    <col min="16" max="17" width="11.6328125" customWidth="1"/>
    <col min="18" max="18" width="9.81640625" customWidth="1"/>
    <col min="19" max="26" width="8.6328125" customWidth="1"/>
  </cols>
  <sheetData>
    <row r="1" spans="2:22" ht="23.25" customHeight="1">
      <c r="B1" s="130" t="s">
        <v>127</v>
      </c>
      <c r="C1" s="131"/>
      <c r="D1" s="131"/>
      <c r="E1" s="131"/>
      <c r="F1" s="131"/>
      <c r="G1" s="131"/>
      <c r="H1" s="132"/>
    </row>
    <row r="2" spans="2:22" ht="14.25" customHeight="1">
      <c r="B2" s="133"/>
      <c r="C2" s="134"/>
      <c r="D2" s="134"/>
      <c r="E2" s="134"/>
      <c r="F2" s="134"/>
      <c r="G2" s="134"/>
      <c r="H2" s="135"/>
    </row>
    <row r="3" spans="2:22" ht="14.25" customHeight="1"/>
    <row r="4" spans="2:22" ht="14.25" customHeight="1">
      <c r="E4" s="1"/>
      <c r="Q4" s="1"/>
    </row>
    <row r="5" spans="2:22" ht="14.25" customHeight="1">
      <c r="B5" s="136" t="s">
        <v>8</v>
      </c>
      <c r="C5" s="137"/>
      <c r="D5" s="137"/>
      <c r="E5" s="137"/>
      <c r="F5" s="137"/>
      <c r="G5" s="137"/>
      <c r="H5" s="137"/>
      <c r="I5" s="137"/>
      <c r="J5" s="138"/>
      <c r="M5" s="2"/>
      <c r="N5" s="139" t="s">
        <v>27</v>
      </c>
      <c r="O5" s="137"/>
      <c r="P5" s="137"/>
      <c r="Q5" s="137"/>
      <c r="R5" s="137"/>
      <c r="S5" s="137"/>
      <c r="T5" s="137"/>
      <c r="U5" s="137"/>
      <c r="V5" s="138"/>
    </row>
    <row r="6" spans="2:22" ht="14.25" customHeight="1">
      <c r="B6" s="3" t="s">
        <v>2</v>
      </c>
      <c r="C6" s="4" t="s">
        <v>74</v>
      </c>
      <c r="D6" s="4" t="s">
        <v>79</v>
      </c>
      <c r="E6" s="4" t="s">
        <v>80</v>
      </c>
      <c r="F6" s="5" t="s">
        <v>81</v>
      </c>
      <c r="G6" s="5" t="s">
        <v>86</v>
      </c>
      <c r="H6" s="5" t="s">
        <v>87</v>
      </c>
      <c r="I6" s="6" t="s">
        <v>88</v>
      </c>
      <c r="J6" s="10" t="s">
        <v>105</v>
      </c>
      <c r="N6" s="3" t="s">
        <v>2</v>
      </c>
      <c r="O6" s="4" t="s">
        <v>74</v>
      </c>
      <c r="P6" s="4" t="s">
        <v>79</v>
      </c>
      <c r="Q6" s="4" t="s">
        <v>80</v>
      </c>
      <c r="R6" s="5" t="s">
        <v>81</v>
      </c>
      <c r="S6" s="5" t="s">
        <v>86</v>
      </c>
      <c r="T6" s="5" t="s">
        <v>87</v>
      </c>
      <c r="U6" s="6" t="s">
        <v>88</v>
      </c>
      <c r="V6" s="10" t="s">
        <v>105</v>
      </c>
    </row>
    <row r="7" spans="2:22" ht="14.25" customHeight="1">
      <c r="B7" s="11" t="s">
        <v>128</v>
      </c>
      <c r="C7" s="16" t="s">
        <v>26</v>
      </c>
      <c r="D7" s="17"/>
      <c r="E7" s="17">
        <v>2</v>
      </c>
      <c r="F7" s="19" t="s">
        <v>120</v>
      </c>
      <c r="G7" s="24">
        <v>1</v>
      </c>
      <c r="H7" s="121">
        <v>46.78</v>
      </c>
      <c r="I7" s="23">
        <v>1</v>
      </c>
      <c r="J7" s="25">
        <v>5</v>
      </c>
      <c r="N7" s="11" t="s">
        <v>129</v>
      </c>
      <c r="O7" s="16" t="s">
        <v>58</v>
      </c>
      <c r="P7" s="17"/>
      <c r="Q7" s="17">
        <v>2</v>
      </c>
      <c r="R7" s="19">
        <v>55.1</v>
      </c>
      <c r="S7" s="24">
        <v>1</v>
      </c>
      <c r="T7" s="121">
        <v>55.43</v>
      </c>
      <c r="U7" s="26">
        <v>1</v>
      </c>
      <c r="V7" s="27">
        <v>5</v>
      </c>
    </row>
    <row r="8" spans="2:22" ht="14.25" customHeight="1" thickBot="1">
      <c r="B8" s="34" t="s">
        <v>115</v>
      </c>
      <c r="C8" s="36" t="s">
        <v>6</v>
      </c>
      <c r="D8" s="28"/>
      <c r="E8" s="28">
        <v>3</v>
      </c>
      <c r="F8" s="39" t="s">
        <v>120</v>
      </c>
      <c r="G8" s="30">
        <v>1</v>
      </c>
      <c r="H8" s="127">
        <v>47.46</v>
      </c>
      <c r="I8" s="32">
        <v>2</v>
      </c>
      <c r="J8" s="33">
        <v>3</v>
      </c>
      <c r="N8" s="29" t="s">
        <v>115</v>
      </c>
      <c r="O8" s="28" t="s">
        <v>6</v>
      </c>
      <c r="P8" s="28"/>
      <c r="Q8" s="28">
        <v>3</v>
      </c>
      <c r="R8" s="31"/>
      <c r="S8" s="30">
        <v>1</v>
      </c>
      <c r="T8" s="127">
        <v>67.650000000000006</v>
      </c>
      <c r="U8" s="35">
        <v>2</v>
      </c>
      <c r="V8" s="37">
        <v>3</v>
      </c>
    </row>
    <row r="9" spans="2:22" ht="14.25" customHeight="1">
      <c r="B9" s="29" t="s">
        <v>144</v>
      </c>
      <c r="C9" s="16" t="s">
        <v>58</v>
      </c>
      <c r="D9" s="28"/>
      <c r="E9" s="28">
        <v>4</v>
      </c>
      <c r="F9" s="31" t="s">
        <v>120</v>
      </c>
      <c r="G9" s="30">
        <v>1</v>
      </c>
      <c r="H9" s="127">
        <v>48.81</v>
      </c>
      <c r="I9" s="32">
        <v>3</v>
      </c>
      <c r="J9" s="33">
        <v>1</v>
      </c>
      <c r="N9" s="29"/>
      <c r="O9" s="28"/>
      <c r="P9" s="28"/>
      <c r="Q9" s="28"/>
      <c r="R9" s="31"/>
      <c r="S9" s="30"/>
      <c r="T9" s="127"/>
      <c r="U9" s="35">
        <v>3</v>
      </c>
      <c r="V9" s="37">
        <v>1</v>
      </c>
    </row>
    <row r="10" spans="2:22" ht="14.25" customHeight="1">
      <c r="B10" s="29"/>
      <c r="C10" s="28"/>
      <c r="D10" s="28"/>
      <c r="E10" s="28"/>
      <c r="F10" s="31"/>
      <c r="G10" s="30"/>
      <c r="H10" s="127"/>
      <c r="I10" s="32">
        <v>4</v>
      </c>
      <c r="J10" s="33">
        <v>0</v>
      </c>
      <c r="N10" s="29"/>
      <c r="O10" s="28"/>
      <c r="P10" s="28"/>
      <c r="Q10" s="28"/>
      <c r="R10" s="31"/>
      <c r="S10" s="30"/>
      <c r="T10" s="127"/>
      <c r="U10" s="35">
        <v>4</v>
      </c>
      <c r="V10" s="37">
        <v>0</v>
      </c>
    </row>
    <row r="11" spans="2:22" ht="14.25" customHeight="1">
      <c r="B11" s="29"/>
      <c r="C11" s="28"/>
      <c r="D11" s="28"/>
      <c r="E11" s="28"/>
      <c r="F11" s="30"/>
      <c r="G11" s="30"/>
      <c r="H11" s="127"/>
      <c r="I11" s="35">
        <v>5</v>
      </c>
      <c r="J11" s="37">
        <v>0</v>
      </c>
      <c r="N11" s="29"/>
      <c r="O11" s="28"/>
      <c r="P11" s="28"/>
      <c r="Q11" s="28"/>
      <c r="R11" s="30"/>
      <c r="S11" s="30"/>
      <c r="T11" s="127"/>
      <c r="U11" s="35">
        <v>5</v>
      </c>
      <c r="V11" s="37">
        <v>0</v>
      </c>
    </row>
    <row r="12" spans="2:22" ht="14.25" customHeight="1">
      <c r="B12" s="29"/>
      <c r="C12" s="28"/>
      <c r="D12" s="28"/>
      <c r="E12" s="28"/>
      <c r="F12" s="30"/>
      <c r="G12" s="30"/>
      <c r="H12" s="30"/>
      <c r="I12" s="35">
        <v>6</v>
      </c>
      <c r="J12" s="37">
        <v>0</v>
      </c>
      <c r="N12" s="29"/>
      <c r="O12" s="28"/>
      <c r="P12" s="28"/>
      <c r="Q12" s="28"/>
      <c r="R12" s="30"/>
      <c r="S12" s="30"/>
      <c r="T12" s="127"/>
      <c r="U12" s="35">
        <v>6</v>
      </c>
      <c r="V12" s="37">
        <v>0</v>
      </c>
    </row>
    <row r="13" spans="2:22" ht="14.25" customHeight="1">
      <c r="B13" s="29"/>
      <c r="C13" s="28"/>
      <c r="D13" s="28"/>
      <c r="E13" s="28"/>
      <c r="F13" s="30"/>
      <c r="G13" s="30"/>
      <c r="H13" s="30"/>
      <c r="I13" s="35">
        <v>7</v>
      </c>
      <c r="J13" s="37">
        <v>0</v>
      </c>
      <c r="N13" s="29"/>
      <c r="O13" s="28"/>
      <c r="P13" s="28"/>
      <c r="Q13" s="28"/>
      <c r="R13" s="30"/>
      <c r="S13" s="30"/>
      <c r="T13" s="127"/>
      <c r="U13" s="35">
        <v>7</v>
      </c>
      <c r="V13" s="37">
        <v>0</v>
      </c>
    </row>
    <row r="14" spans="2:22" ht="14.25" customHeight="1">
      <c r="B14" s="29"/>
      <c r="C14" s="28"/>
      <c r="D14" s="28"/>
      <c r="E14" s="28"/>
      <c r="F14" s="30"/>
      <c r="G14" s="30"/>
      <c r="H14" s="30"/>
      <c r="I14" s="35">
        <v>8</v>
      </c>
      <c r="J14" s="37">
        <v>0</v>
      </c>
      <c r="N14" s="29"/>
      <c r="O14" s="28"/>
      <c r="P14" s="28"/>
      <c r="Q14" s="28"/>
      <c r="R14" s="30"/>
      <c r="S14" s="30"/>
      <c r="T14" s="127"/>
      <c r="U14" s="35">
        <v>8</v>
      </c>
      <c r="V14" s="37">
        <v>0</v>
      </c>
    </row>
    <row r="15" spans="2:22" ht="14.25" customHeight="1">
      <c r="B15" s="29"/>
      <c r="C15" s="28"/>
      <c r="D15" s="28"/>
      <c r="E15" s="28"/>
      <c r="F15" s="30"/>
      <c r="G15" s="30"/>
      <c r="H15" s="30"/>
      <c r="I15" s="35">
        <v>9</v>
      </c>
      <c r="J15" s="37">
        <v>0</v>
      </c>
      <c r="N15" s="29"/>
      <c r="O15" s="28"/>
      <c r="P15" s="28"/>
      <c r="Q15" s="28"/>
      <c r="R15" s="30"/>
      <c r="S15" s="30"/>
      <c r="T15" s="30"/>
      <c r="U15" s="35">
        <v>9</v>
      </c>
      <c r="V15" s="37">
        <v>0</v>
      </c>
    </row>
    <row r="16" spans="2:22" ht="14.25" customHeight="1">
      <c r="B16" s="29"/>
      <c r="C16" s="28"/>
      <c r="D16" s="28"/>
      <c r="E16" s="28"/>
      <c r="F16" s="30"/>
      <c r="G16" s="30"/>
      <c r="H16" s="30"/>
      <c r="I16" s="35">
        <v>10</v>
      </c>
      <c r="J16" s="37">
        <v>0</v>
      </c>
      <c r="N16" s="29"/>
      <c r="O16" s="28"/>
      <c r="P16" s="28"/>
      <c r="Q16" s="28"/>
      <c r="R16" s="30"/>
      <c r="S16" s="30"/>
      <c r="T16" s="30"/>
      <c r="U16" s="35">
        <v>10</v>
      </c>
      <c r="V16" s="37">
        <v>0</v>
      </c>
    </row>
    <row r="17" spans="2:22" ht="14.25" customHeight="1">
      <c r="B17" s="29"/>
      <c r="C17" s="28"/>
      <c r="D17" s="28"/>
      <c r="E17" s="28"/>
      <c r="F17" s="30"/>
      <c r="G17" s="30"/>
      <c r="H17" s="30"/>
      <c r="I17" s="35">
        <v>11</v>
      </c>
      <c r="J17" s="37">
        <v>0</v>
      </c>
      <c r="N17" s="29"/>
      <c r="O17" s="28"/>
      <c r="P17" s="28"/>
      <c r="Q17" s="28"/>
      <c r="R17" s="30"/>
      <c r="S17" s="30"/>
      <c r="T17" s="30"/>
      <c r="U17" s="35">
        <v>11</v>
      </c>
      <c r="V17" s="37">
        <v>0</v>
      </c>
    </row>
    <row r="18" spans="2:22" ht="14.25" customHeight="1">
      <c r="B18" s="29"/>
      <c r="C18" s="28"/>
      <c r="D18" s="28"/>
      <c r="E18" s="28"/>
      <c r="F18" s="30"/>
      <c r="G18" s="30"/>
      <c r="H18" s="30"/>
      <c r="I18" s="35">
        <v>12</v>
      </c>
      <c r="J18" s="37">
        <v>0</v>
      </c>
      <c r="N18" s="29"/>
      <c r="O18" s="28"/>
      <c r="P18" s="28"/>
      <c r="Q18" s="28"/>
      <c r="R18" s="30"/>
      <c r="S18" s="30"/>
      <c r="T18" s="30"/>
      <c r="U18" s="35">
        <v>12</v>
      </c>
      <c r="V18" s="37">
        <v>0</v>
      </c>
    </row>
    <row r="19" spans="2:22" ht="14.25" customHeight="1">
      <c r="B19" s="29"/>
      <c r="C19" s="28"/>
      <c r="D19" s="28"/>
      <c r="E19" s="28"/>
      <c r="F19" s="30"/>
      <c r="G19" s="30"/>
      <c r="H19" s="30"/>
      <c r="I19" s="35">
        <v>13</v>
      </c>
      <c r="J19" s="37">
        <v>0</v>
      </c>
      <c r="N19" s="29"/>
      <c r="O19" s="28"/>
      <c r="P19" s="28"/>
      <c r="Q19" s="28"/>
      <c r="R19" s="30"/>
      <c r="S19" s="30"/>
      <c r="T19" s="30"/>
      <c r="U19" s="35">
        <v>13</v>
      </c>
      <c r="V19" s="37">
        <v>0</v>
      </c>
    </row>
    <row r="20" spans="2:22" ht="14.25" customHeight="1">
      <c r="B20" s="29"/>
      <c r="C20" s="28"/>
      <c r="D20" s="28"/>
      <c r="E20" s="28"/>
      <c r="F20" s="30"/>
      <c r="G20" s="30"/>
      <c r="H20" s="30"/>
      <c r="I20" s="35">
        <v>14</v>
      </c>
      <c r="J20" s="37">
        <v>0</v>
      </c>
      <c r="N20" s="29"/>
      <c r="O20" s="28"/>
      <c r="P20" s="28"/>
      <c r="Q20" s="28"/>
      <c r="R20" s="30"/>
      <c r="S20" s="30"/>
      <c r="T20" s="30"/>
      <c r="U20" s="35">
        <v>14</v>
      </c>
      <c r="V20" s="37">
        <v>0</v>
      </c>
    </row>
    <row r="21" spans="2:22" ht="14.25" customHeight="1">
      <c r="B21" s="29"/>
      <c r="C21" s="28"/>
      <c r="D21" s="28"/>
      <c r="E21" s="28"/>
      <c r="F21" s="30"/>
      <c r="G21" s="30"/>
      <c r="H21" s="30"/>
      <c r="I21" s="35">
        <v>15</v>
      </c>
      <c r="J21" s="37">
        <v>0</v>
      </c>
      <c r="N21" s="29"/>
      <c r="O21" s="28"/>
      <c r="P21" s="28"/>
      <c r="Q21" s="28"/>
      <c r="R21" s="30"/>
      <c r="S21" s="30"/>
      <c r="T21" s="30"/>
      <c r="U21" s="35">
        <v>15</v>
      </c>
      <c r="V21" s="37">
        <v>0</v>
      </c>
    </row>
    <row r="22" spans="2:22" ht="14.25" customHeight="1">
      <c r="B22" s="29"/>
      <c r="C22" s="28"/>
      <c r="D22" s="28"/>
      <c r="E22" s="28"/>
      <c r="F22" s="30"/>
      <c r="G22" s="30"/>
      <c r="H22" s="30"/>
      <c r="I22" s="35">
        <v>16</v>
      </c>
      <c r="J22" s="37">
        <v>0</v>
      </c>
      <c r="N22" s="29"/>
      <c r="O22" s="28"/>
      <c r="P22" s="28"/>
      <c r="Q22" s="28"/>
      <c r="R22" s="30"/>
      <c r="S22" s="30"/>
      <c r="T22" s="30"/>
      <c r="U22" s="35">
        <v>16</v>
      </c>
      <c r="V22" s="37">
        <v>0</v>
      </c>
    </row>
    <row r="23" spans="2:22" ht="14.25" customHeight="1">
      <c r="B23" s="29"/>
      <c r="C23" s="28"/>
      <c r="D23" s="28"/>
      <c r="E23" s="28"/>
      <c r="F23" s="30"/>
      <c r="G23" s="30"/>
      <c r="H23" s="30"/>
      <c r="I23" s="35">
        <v>17</v>
      </c>
      <c r="J23" s="37">
        <v>0</v>
      </c>
      <c r="N23" s="29"/>
      <c r="O23" s="28"/>
      <c r="P23" s="28"/>
      <c r="Q23" s="28"/>
      <c r="R23" s="30"/>
      <c r="S23" s="30"/>
      <c r="T23" s="30"/>
      <c r="U23" s="35">
        <v>17</v>
      </c>
      <c r="V23" s="37">
        <v>0</v>
      </c>
    </row>
    <row r="24" spans="2:22" ht="14.25" customHeight="1">
      <c r="B24" s="29"/>
      <c r="C24" s="28"/>
      <c r="D24" s="28"/>
      <c r="E24" s="28"/>
      <c r="F24" s="30"/>
      <c r="G24" s="30"/>
      <c r="H24" s="30"/>
      <c r="I24" s="35">
        <v>18</v>
      </c>
      <c r="J24" s="37">
        <v>0</v>
      </c>
      <c r="N24" s="29"/>
      <c r="O24" s="28"/>
      <c r="P24" s="28"/>
      <c r="Q24" s="28"/>
      <c r="R24" s="30"/>
      <c r="S24" s="30"/>
      <c r="T24" s="30"/>
      <c r="U24" s="35">
        <v>18</v>
      </c>
      <c r="V24" s="37">
        <v>0</v>
      </c>
    </row>
    <row r="25" spans="2:22" ht="14.25" customHeight="1">
      <c r="B25" s="29"/>
      <c r="C25" s="28"/>
      <c r="D25" s="28"/>
      <c r="E25" s="28"/>
      <c r="F25" s="30"/>
      <c r="G25" s="30"/>
      <c r="H25" s="30"/>
      <c r="I25" s="35">
        <v>19</v>
      </c>
      <c r="J25" s="37">
        <v>0</v>
      </c>
      <c r="N25" s="29"/>
      <c r="O25" s="28"/>
      <c r="P25" s="28"/>
      <c r="Q25" s="28"/>
      <c r="R25" s="30"/>
      <c r="S25" s="30"/>
      <c r="T25" s="30"/>
      <c r="U25" s="35">
        <v>19</v>
      </c>
      <c r="V25" s="37">
        <v>0</v>
      </c>
    </row>
    <row r="26" spans="2:22" ht="14.25" customHeight="1">
      <c r="B26" s="29"/>
      <c r="C26" s="28"/>
      <c r="D26" s="28"/>
      <c r="E26" s="28"/>
      <c r="F26" s="30"/>
      <c r="G26" s="30"/>
      <c r="H26" s="30"/>
      <c r="I26" s="35">
        <v>20</v>
      </c>
      <c r="J26" s="37">
        <v>0</v>
      </c>
      <c r="N26" s="29"/>
      <c r="O26" s="28"/>
      <c r="P26" s="28"/>
      <c r="Q26" s="28"/>
      <c r="R26" s="30"/>
      <c r="S26" s="30"/>
      <c r="T26" s="30"/>
      <c r="U26" s="35">
        <v>20</v>
      </c>
      <c r="V26" s="37">
        <v>0</v>
      </c>
    </row>
    <row r="27" spans="2:22" ht="14.25" customHeight="1">
      <c r="B27" s="29"/>
      <c r="C27" s="28"/>
      <c r="D27" s="28"/>
      <c r="E27" s="28"/>
      <c r="F27" s="30"/>
      <c r="G27" s="30"/>
      <c r="H27" s="30"/>
      <c r="I27" s="35">
        <v>21</v>
      </c>
      <c r="J27" s="37">
        <v>0</v>
      </c>
      <c r="N27" s="29"/>
      <c r="O27" s="28"/>
      <c r="P27" s="28"/>
      <c r="Q27" s="28"/>
      <c r="R27" s="30"/>
      <c r="S27" s="30"/>
      <c r="T27" s="30"/>
      <c r="U27" s="35">
        <v>21</v>
      </c>
      <c r="V27" s="37">
        <v>0</v>
      </c>
    </row>
    <row r="28" spans="2:22" ht="14.25" customHeight="1">
      <c r="B28" s="29"/>
      <c r="C28" s="28"/>
      <c r="D28" s="28"/>
      <c r="E28" s="28"/>
      <c r="F28" s="30"/>
      <c r="G28" s="30"/>
      <c r="H28" s="30"/>
      <c r="I28" s="35">
        <v>22</v>
      </c>
      <c r="J28" s="37">
        <v>0</v>
      </c>
      <c r="N28" s="29"/>
      <c r="O28" s="28"/>
      <c r="P28" s="28"/>
      <c r="Q28" s="28"/>
      <c r="R28" s="30"/>
      <c r="S28" s="30"/>
      <c r="T28" s="30"/>
      <c r="U28" s="35">
        <v>22</v>
      </c>
      <c r="V28" s="37">
        <v>0</v>
      </c>
    </row>
    <row r="29" spans="2:22" ht="14.25" customHeight="1">
      <c r="B29" s="29"/>
      <c r="C29" s="28"/>
      <c r="D29" s="28"/>
      <c r="E29" s="28"/>
      <c r="F29" s="30"/>
      <c r="G29" s="30"/>
      <c r="H29" s="30"/>
      <c r="I29" s="35">
        <v>23</v>
      </c>
      <c r="J29" s="37">
        <v>0</v>
      </c>
      <c r="N29" s="29"/>
      <c r="O29" s="28"/>
      <c r="P29" s="28"/>
      <c r="Q29" s="28"/>
      <c r="R29" s="30"/>
      <c r="S29" s="30"/>
      <c r="T29" s="30"/>
      <c r="U29" s="35">
        <v>23</v>
      </c>
      <c r="V29" s="37">
        <v>0</v>
      </c>
    </row>
    <row r="30" spans="2:22" ht="14.25" customHeight="1">
      <c r="B30" s="29"/>
      <c r="C30" s="28"/>
      <c r="D30" s="28"/>
      <c r="E30" s="28"/>
      <c r="F30" s="30"/>
      <c r="G30" s="30"/>
      <c r="H30" s="30"/>
      <c r="I30" s="35">
        <v>24</v>
      </c>
      <c r="J30" s="37">
        <v>0</v>
      </c>
      <c r="N30" s="29"/>
      <c r="O30" s="28"/>
      <c r="P30" s="28"/>
      <c r="Q30" s="28"/>
      <c r="R30" s="30"/>
      <c r="S30" s="30"/>
      <c r="T30" s="30"/>
      <c r="U30" s="35">
        <v>24</v>
      </c>
      <c r="V30" s="37">
        <v>0</v>
      </c>
    </row>
    <row r="31" spans="2:22" ht="14.25" customHeight="1">
      <c r="B31" s="29"/>
      <c r="C31" s="28"/>
      <c r="D31" s="28"/>
      <c r="E31" s="28"/>
      <c r="F31" s="30"/>
      <c r="G31" s="30"/>
      <c r="H31" s="30"/>
      <c r="I31" s="35">
        <v>25</v>
      </c>
      <c r="J31" s="37">
        <v>0</v>
      </c>
      <c r="N31" s="29"/>
      <c r="O31" s="28"/>
      <c r="P31" s="28"/>
      <c r="Q31" s="28"/>
      <c r="R31" s="30"/>
      <c r="S31" s="30"/>
      <c r="T31" s="30"/>
      <c r="U31" s="35">
        <v>25</v>
      </c>
      <c r="V31" s="37">
        <v>0</v>
      </c>
    </row>
    <row r="32" spans="2:22" ht="14.25" customHeight="1">
      <c r="B32" s="29"/>
      <c r="C32" s="28"/>
      <c r="D32" s="28"/>
      <c r="E32" s="28"/>
      <c r="F32" s="30"/>
      <c r="G32" s="30"/>
      <c r="H32" s="30"/>
      <c r="I32" s="35">
        <v>26</v>
      </c>
      <c r="J32" s="37">
        <v>0</v>
      </c>
      <c r="N32" s="29"/>
      <c r="O32" s="28"/>
      <c r="P32" s="28"/>
      <c r="Q32" s="28"/>
      <c r="R32" s="30"/>
      <c r="S32" s="30"/>
      <c r="T32" s="30"/>
      <c r="U32" s="35">
        <v>26</v>
      </c>
      <c r="V32" s="37">
        <v>0</v>
      </c>
    </row>
    <row r="33" spans="2:22" ht="14.25" customHeight="1">
      <c r="B33" s="29"/>
      <c r="C33" s="28"/>
      <c r="D33" s="28"/>
      <c r="E33" s="28"/>
      <c r="F33" s="30"/>
      <c r="G33" s="30"/>
      <c r="H33" s="30"/>
      <c r="I33" s="35">
        <v>27</v>
      </c>
      <c r="J33" s="37">
        <v>0</v>
      </c>
      <c r="N33" s="29"/>
      <c r="O33" s="28"/>
      <c r="P33" s="28"/>
      <c r="Q33" s="28"/>
      <c r="R33" s="30"/>
      <c r="S33" s="30"/>
      <c r="T33" s="30"/>
      <c r="U33" s="35">
        <v>27</v>
      </c>
      <c r="V33" s="37">
        <v>0</v>
      </c>
    </row>
    <row r="34" spans="2:22" ht="14.25" customHeight="1">
      <c r="B34" s="29"/>
      <c r="C34" s="28"/>
      <c r="D34" s="28"/>
      <c r="E34" s="28"/>
      <c r="F34" s="30"/>
      <c r="G34" s="30"/>
      <c r="H34" s="30"/>
      <c r="I34" s="35">
        <v>28</v>
      </c>
      <c r="J34" s="37">
        <v>0</v>
      </c>
      <c r="N34" s="29"/>
      <c r="O34" s="28"/>
      <c r="P34" s="28"/>
      <c r="Q34" s="28"/>
      <c r="R34" s="30"/>
      <c r="S34" s="30"/>
      <c r="T34" s="30"/>
      <c r="U34" s="35">
        <v>28</v>
      </c>
      <c r="V34" s="37">
        <v>0</v>
      </c>
    </row>
    <row r="35" spans="2:22" ht="14.25" customHeight="1">
      <c r="B35" s="29"/>
      <c r="C35" s="28"/>
      <c r="D35" s="28"/>
      <c r="E35" s="28"/>
      <c r="F35" s="30"/>
      <c r="G35" s="30"/>
      <c r="H35" s="30"/>
      <c r="I35" s="35">
        <v>29</v>
      </c>
      <c r="J35" s="37">
        <v>0</v>
      </c>
      <c r="N35" s="29"/>
      <c r="O35" s="28"/>
      <c r="P35" s="28"/>
      <c r="Q35" s="28"/>
      <c r="R35" s="30"/>
      <c r="S35" s="30"/>
      <c r="T35" s="30"/>
      <c r="U35" s="35">
        <v>29</v>
      </c>
      <c r="V35" s="37">
        <v>0</v>
      </c>
    </row>
    <row r="36" spans="2:22" ht="14.25" customHeight="1">
      <c r="B36" s="29"/>
      <c r="C36" s="28"/>
      <c r="D36" s="28"/>
      <c r="E36" s="28"/>
      <c r="F36" s="30"/>
      <c r="G36" s="30"/>
      <c r="H36" s="30"/>
      <c r="I36" s="35">
        <v>30</v>
      </c>
      <c r="J36" s="37">
        <v>0</v>
      </c>
      <c r="N36" s="29"/>
      <c r="O36" s="28"/>
      <c r="P36" s="28"/>
      <c r="Q36" s="28"/>
      <c r="R36" s="30"/>
      <c r="S36" s="30"/>
      <c r="T36" s="30"/>
      <c r="U36" s="35">
        <v>30</v>
      </c>
      <c r="V36" s="37">
        <v>0</v>
      </c>
    </row>
    <row r="37" spans="2:22" ht="14.25" customHeight="1">
      <c r="B37" s="29"/>
      <c r="C37" s="28"/>
      <c r="D37" s="28"/>
      <c r="E37" s="28"/>
      <c r="F37" s="30"/>
      <c r="G37" s="30"/>
      <c r="H37" s="30"/>
      <c r="I37" s="35">
        <v>31</v>
      </c>
      <c r="J37" s="37">
        <v>0</v>
      </c>
      <c r="N37" s="29"/>
      <c r="O37" s="28"/>
      <c r="P37" s="28"/>
      <c r="Q37" s="28"/>
      <c r="R37" s="30"/>
      <c r="S37" s="30"/>
      <c r="T37" s="30"/>
      <c r="U37" s="35">
        <v>31</v>
      </c>
      <c r="V37" s="37">
        <v>0</v>
      </c>
    </row>
    <row r="38" spans="2:22" ht="14.25" customHeight="1">
      <c r="B38" s="40"/>
      <c r="C38" s="41"/>
      <c r="D38" s="41"/>
      <c r="E38" s="41"/>
      <c r="F38" s="42"/>
      <c r="G38" s="42"/>
      <c r="H38" s="42"/>
      <c r="I38" s="43">
        <v>32</v>
      </c>
      <c r="J38" s="44">
        <v>0</v>
      </c>
      <c r="N38" s="40"/>
      <c r="O38" s="41"/>
      <c r="P38" s="41"/>
      <c r="Q38" s="41"/>
      <c r="R38" s="42"/>
      <c r="S38" s="42"/>
      <c r="T38" s="42"/>
      <c r="U38" s="43">
        <v>32</v>
      </c>
      <c r="V38" s="44">
        <v>0</v>
      </c>
    </row>
    <row r="39" spans="2:22" ht="14.25" customHeight="1"/>
    <row r="40" spans="2:22" ht="14.25" customHeight="1" thickBot="1"/>
    <row r="41" spans="2:22" ht="14.25" customHeight="1" thickBot="1">
      <c r="D41" s="45" t="s">
        <v>118</v>
      </c>
      <c r="E41" s="46" t="s">
        <v>119</v>
      </c>
      <c r="N41" s="58" t="s">
        <v>118</v>
      </c>
      <c r="O41" s="59" t="s">
        <v>119</v>
      </c>
      <c r="P41" s="53"/>
    </row>
    <row r="42" spans="2:22" ht="14.25" customHeight="1">
      <c r="C42" s="47" t="s">
        <v>6</v>
      </c>
      <c r="D42" s="13">
        <f>SUMIF($C$7:$C$38,"UMBC",$J$7:$J$38)</f>
        <v>3</v>
      </c>
      <c r="E42" s="48">
        <f>D42+'400m'!E42</f>
        <v>25</v>
      </c>
      <c r="M42" s="54" t="s">
        <v>6</v>
      </c>
      <c r="N42" s="60">
        <f>SUMIF($O$7:$O$38,"UMBC",$V$7:$V$38)</f>
        <v>3</v>
      </c>
      <c r="O42" s="60">
        <f>N42+'400m'!O42</f>
        <v>22</v>
      </c>
      <c r="P42" s="49"/>
    </row>
    <row r="43" spans="2:22" ht="14.25" customHeight="1">
      <c r="C43" s="50" t="s">
        <v>58</v>
      </c>
      <c r="D43" s="28">
        <f>SUMIF($C$7:$C$38,"UDel",$J$7:$J$38)</f>
        <v>1</v>
      </c>
      <c r="E43" s="48">
        <f>D43+'400m'!E43</f>
        <v>18</v>
      </c>
      <c r="M43" s="55" t="s">
        <v>58</v>
      </c>
      <c r="N43" s="60">
        <f>SUMIF($O$7:$O$38,"UDel",$V$7:$V$38)</f>
        <v>5</v>
      </c>
      <c r="O43" s="60">
        <f>N43+'400m'!O43</f>
        <v>38</v>
      </c>
      <c r="P43" s="49"/>
    </row>
    <row r="44" spans="2:22" ht="14.25" customHeight="1">
      <c r="C44" s="50" t="s">
        <v>26</v>
      </c>
      <c r="D44" s="28">
        <f>SUMIF($C$7:$C$38,"UMD",$J$7:$J$38)</f>
        <v>5</v>
      </c>
      <c r="E44" s="48">
        <f>D44+'400m'!E44</f>
        <v>55</v>
      </c>
      <c r="M44" s="55" t="s">
        <v>26</v>
      </c>
      <c r="N44" s="60">
        <f>SUMIF($O$7:$O$38,"UMD",$V$7:$V$38)</f>
        <v>0</v>
      </c>
      <c r="O44" s="60">
        <f>N44+'400m'!O44</f>
        <v>28</v>
      </c>
      <c r="P44" s="49"/>
    </row>
    <row r="45" spans="2:22" ht="14.25" customHeight="1">
      <c r="C45" s="52" t="s">
        <v>103</v>
      </c>
      <c r="D45" s="28">
        <f>SUMIF($C$7:$C$38,"Towson",$J$7:$J$38)</f>
        <v>0</v>
      </c>
      <c r="E45" s="48">
        <f>D45+'400m'!E45</f>
        <v>2</v>
      </c>
      <c r="M45" s="56" t="s">
        <v>103</v>
      </c>
      <c r="N45" s="60">
        <f>SUMIF($O$7:$O$38,"Towson",$V$7:$V$38)</f>
        <v>0</v>
      </c>
      <c r="O45" s="60">
        <f>N45+'400m'!O45</f>
        <v>2</v>
      </c>
      <c r="P45" s="49"/>
    </row>
    <row r="46" spans="2:22" ht="14.25" customHeight="1" thickBot="1">
      <c r="C46" s="51" t="s">
        <v>93</v>
      </c>
      <c r="D46" s="28">
        <f>SUMIF($C$7:$C$38,"Loyola",$J$7:$J$38)</f>
        <v>0</v>
      </c>
      <c r="E46" s="48">
        <f>D46+'400m'!E46</f>
        <v>0</v>
      </c>
      <c r="M46" s="57" t="s">
        <v>93</v>
      </c>
      <c r="N46" s="60">
        <f>SUMIF($O$7:$O$38,"Loyola",$V$7:$V$38)</f>
        <v>0</v>
      </c>
      <c r="O46" s="60">
        <f>N46+'400m'!O46</f>
        <v>1</v>
      </c>
    </row>
    <row r="47" spans="2:22" ht="14.25" customHeight="1"/>
    <row r="48" spans="2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B1:H2"/>
    <mergeCell ref="B5:J5"/>
    <mergeCell ref="N5:V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Athlete Key</vt:lpstr>
      <vt:lpstr>4x800m</vt:lpstr>
      <vt:lpstr>110h-100h</vt:lpstr>
      <vt:lpstr>100m</vt:lpstr>
      <vt:lpstr>5000m</vt:lpstr>
      <vt:lpstr>200m</vt:lpstr>
      <vt:lpstr>1500m</vt:lpstr>
      <vt:lpstr>400m</vt:lpstr>
      <vt:lpstr>4x100m</vt:lpstr>
      <vt:lpstr>3000m Steeplechase</vt:lpstr>
      <vt:lpstr>800m</vt:lpstr>
      <vt:lpstr>4x400</vt:lpstr>
      <vt:lpstr>Shotput</vt:lpstr>
      <vt:lpstr>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Bowling</dc:creator>
  <cp:lastModifiedBy>Andrew Bowling</cp:lastModifiedBy>
  <cp:lastPrinted>2018-04-21T00:35:30Z</cp:lastPrinted>
  <dcterms:created xsi:type="dcterms:W3CDTF">2018-04-20T23:39:13Z</dcterms:created>
  <dcterms:modified xsi:type="dcterms:W3CDTF">2018-04-23T02:14:40Z</dcterms:modified>
</cp:coreProperties>
</file>